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" windowWidth="164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6" i="1" l="1"/>
  <c r="F36" i="1"/>
  <c r="G36" i="1"/>
  <c r="H36" i="1"/>
  <c r="J36" i="1"/>
  <c r="K36" i="1"/>
  <c r="L36" i="1"/>
  <c r="M36" i="1"/>
  <c r="E27" i="1"/>
  <c r="F27" i="1"/>
  <c r="G27" i="1"/>
  <c r="H27" i="1"/>
  <c r="J27" i="1"/>
  <c r="K27" i="1"/>
  <c r="L27" i="1"/>
  <c r="M27" i="1"/>
  <c r="E20" i="1" l="1"/>
  <c r="F20" i="1"/>
  <c r="G20" i="1"/>
  <c r="H20" i="1"/>
  <c r="J20" i="1"/>
  <c r="K20" i="1"/>
  <c r="L20" i="1"/>
  <c r="M20" i="1"/>
  <c r="E17" i="1"/>
  <c r="F17" i="1"/>
  <c r="G17" i="1"/>
  <c r="H17" i="1"/>
  <c r="J17" i="1"/>
  <c r="K17" i="1"/>
  <c r="L17" i="1"/>
  <c r="M17" i="1"/>
  <c r="F13" i="1"/>
  <c r="F37" i="1" s="1"/>
  <c r="G13" i="1"/>
  <c r="H13" i="1"/>
  <c r="H37" i="1" s="1"/>
  <c r="J13" i="1"/>
  <c r="K13" i="1"/>
  <c r="L13" i="1"/>
  <c r="M13" i="1"/>
  <c r="M37" i="1" s="1"/>
  <c r="E13" i="1"/>
  <c r="I10" i="1"/>
  <c r="I11" i="1"/>
  <c r="I12" i="1"/>
  <c r="I15" i="1"/>
  <c r="I19" i="1"/>
  <c r="I22" i="1"/>
  <c r="I23" i="1"/>
  <c r="N23" i="1" s="1"/>
  <c r="I24" i="1"/>
  <c r="I25" i="1"/>
  <c r="N25" i="1" s="1"/>
  <c r="I26" i="1"/>
  <c r="I29" i="1"/>
  <c r="N29" i="1" s="1"/>
  <c r="I30" i="1"/>
  <c r="I31" i="1"/>
  <c r="N31" i="1" s="1"/>
  <c r="I32" i="1"/>
  <c r="I33" i="1"/>
  <c r="N33" i="1" s="1"/>
  <c r="I34" i="1"/>
  <c r="I35" i="1"/>
  <c r="N35" i="1" s="1"/>
  <c r="I9" i="1"/>
  <c r="D10" i="1"/>
  <c r="D11" i="1"/>
  <c r="D12" i="1"/>
  <c r="D19" i="1"/>
  <c r="D20" i="1" s="1"/>
  <c r="D22" i="1"/>
  <c r="D23" i="1"/>
  <c r="D24" i="1"/>
  <c r="D25" i="1"/>
  <c r="D26" i="1"/>
  <c r="D29" i="1"/>
  <c r="D30" i="1"/>
  <c r="D31" i="1"/>
  <c r="D32" i="1"/>
  <c r="D33" i="1"/>
  <c r="D34" i="1"/>
  <c r="D35" i="1"/>
  <c r="D9" i="1"/>
  <c r="I20" i="1" l="1"/>
  <c r="N19" i="1"/>
  <c r="N12" i="1"/>
  <c r="N10" i="1"/>
  <c r="N34" i="1"/>
  <c r="N32" i="1"/>
  <c r="N30" i="1"/>
  <c r="N26" i="1"/>
  <c r="N24" i="1"/>
  <c r="N22" i="1"/>
  <c r="N11" i="1"/>
  <c r="K37" i="1"/>
  <c r="L37" i="1"/>
  <c r="G37" i="1"/>
  <c r="E37" i="1"/>
  <c r="J37" i="1"/>
  <c r="D36" i="1"/>
  <c r="I36" i="1"/>
  <c r="N36" i="1" s="1"/>
  <c r="D27" i="1"/>
  <c r="I27" i="1"/>
  <c r="I13" i="1"/>
  <c r="I16" i="1"/>
  <c r="D13" i="1"/>
  <c r="N9" i="1"/>
  <c r="I17" i="1" l="1"/>
  <c r="I37" i="1" s="1"/>
  <c r="D16" i="1"/>
  <c r="N16" i="1" s="1"/>
  <c r="D15" i="1"/>
  <c r="N15" i="1" s="1"/>
  <c r="D17" i="1" l="1"/>
  <c r="D37" i="1" s="1"/>
  <c r="N37" i="1" s="1"/>
</calcChain>
</file>

<file path=xl/sharedStrings.xml><?xml version="1.0" encoding="utf-8"?>
<sst xmlns="http://schemas.openxmlformats.org/spreadsheetml/2006/main" count="70" uniqueCount="60">
  <si>
    <t>№ п/п</t>
  </si>
  <si>
    <t>Наименования подпрограмм и мероприятий</t>
  </si>
  <si>
    <t>План по программе (руб.)</t>
  </si>
  <si>
    <t>Всего</t>
  </si>
  <si>
    <t>федеральный бюджет</t>
  </si>
  <si>
    <t>бюджет округа</t>
  </si>
  <si>
    <t>бюджет города</t>
  </si>
  <si>
    <t>другие источники</t>
  </si>
  <si>
    <t>в том числе:</t>
  </si>
  <si>
    <t>Процент исполнения (касса/план*100)</t>
  </si>
  <si>
    <t>Примечание</t>
  </si>
  <si>
    <t>Кассовое исполнение (руб.)</t>
  </si>
  <si>
    <t xml:space="preserve">Подпрограмма «Воспитание в системе общего образования. Выявление и поддержка одаренных детей на всех уровнях образования»  </t>
  </si>
  <si>
    <t>Организация и проведение государственной (итоговой) аттестации выпускников 9-х классов (в новой форме), 11-х классов(в форме ЕГЭ)</t>
  </si>
  <si>
    <t xml:space="preserve">Участие в окружном этапе всероссийской предметной олимпиады школьников         </t>
  </si>
  <si>
    <t>Организация и участие педагогов, обучающихся и воспитанников в фестивалях, конкурсах, конференциях, муниципального, окружного и всероссийского уровней</t>
  </si>
  <si>
    <t xml:space="preserve">Стимулирование мотивации к обучению учащихся общеобразовательных учреждений города в рамках системы именных премий главы города, а также поощрение обучающихся золотой и серебрянной медалями "За особые успехи в обучении"  </t>
  </si>
  <si>
    <t>Итого по подпрограмме:</t>
  </si>
  <si>
    <t>Подпрограмма «Обновление инфраструктуры образования города»</t>
  </si>
  <si>
    <t>Комплектование вариативных групп дошкольного образования, групп присмотра и ухода современным оборудованием, учебно-методическими комплектами, инвентарем</t>
  </si>
  <si>
    <t xml:space="preserve">Обеспечение  учреждений общего образования средствами внедрения информационных технологий, оснащение образовательных учреждений компьютерной  техникой и цифровыми образовательными  ресурсами,  современным учебно- лабораторным   оборудованием        </t>
  </si>
  <si>
    <t>Подпрограмма «Развитие кадрового потенциала»</t>
  </si>
  <si>
    <t>Конкурсы профессионального мастерства</t>
  </si>
  <si>
    <t>Подпрограмма «Обеспечение комплексной безопасности и комфортных условий образовательного процесса»</t>
  </si>
  <si>
    <t>Проведение капитальных ремонтов зданий, сооружений</t>
  </si>
  <si>
    <t>Проведение работ по благоустройству территории:</t>
  </si>
  <si>
    <t>Укрепление пожарной безопасности</t>
  </si>
  <si>
    <t>Укрепление антитеррористической безопасности</t>
  </si>
  <si>
    <t>Укрепление санитарно-эпидемиологической безопасности</t>
  </si>
  <si>
    <t xml:space="preserve">Подпрограмма «Реализация общего и дошкольного образования» </t>
  </si>
  <si>
    <t xml:space="preserve">Субсидии общеобразовательным учреждениям города Покачи на выполнение муниципального задания  </t>
  </si>
  <si>
    <t xml:space="preserve">Субсидии общеобразовательным учреждениям города Покачи на инные цели </t>
  </si>
  <si>
    <t>Субвенция на реализацию основных общеобразовательных программ</t>
  </si>
  <si>
    <t>Субвенция по информационному обеспечению общеобразовательных учреждений</t>
  </si>
  <si>
    <t>Субсидия дошкольным образовательным учреждениям города Покачи на выполнение муниципального задания</t>
  </si>
  <si>
    <t>Субсидия дошкольным образовательным учреждениям города Покачи на инные цели</t>
  </si>
  <si>
    <t>Субвенция на обеспечение прав детей-инвалидов и семей, имеющих детей-инвалидов на образование, воспитание и обучение</t>
  </si>
  <si>
    <t>ВСЕГО ПО ПРОГРАММЕ:</t>
  </si>
  <si>
    <t>Организация и проведение государственной (итоговой) аттестации:                                                                    Управление образования - 10 000,00 руб. (суточные при командировках);                                                             Управление образования - 42 694,80 руб. (канцелярские принадлежности);                                                                МКУ "УМТО" - 7 000,00 руб. (суточные при командировках);                                                                                                                  МКУ "УМТО" - 37 649,20 руб. (горючие материалы).                                                                           Средства освоены в полном объеме.</t>
  </si>
  <si>
    <t>Именные премии "ЛУКОЙЛ" - 40 900,00 руб.;            Поощрение золотых и серебрянных медалистов - 180 000,00 руб.                           Все средства освоены в полном объеме.</t>
  </si>
  <si>
    <t>Победители конкусра ХМАО-Югры на реализацию лучших программ (проектов):                                                                       МАДОУ ДСКВ "Сказка" - 320 000,00 руб.                                              МАДОУ ЦРР-детский сад - 320 000,00 руб.</t>
  </si>
  <si>
    <t>МБОУ СОШ №1 - 325 000,00 руб.;                                                   МБОУ СОШ №2 - 325 000,00 руб.;                                                                     МБОУ СОШ №4 - 150 000,00 руб.                                                      Все средства освоены в полном объеме.</t>
  </si>
  <si>
    <t xml:space="preserve">Конкурс профессионального мастерства                             МБОУ СОШ № 2 - 75 000,00 руб.;   </t>
  </si>
  <si>
    <t xml:space="preserve">По итогам 2013 года сложилась экономия в сумме 2 165 557,04 руб.            </t>
  </si>
  <si>
    <t>МБОУ СОШ №1 - 1 466 022,95 руб.                            Оборудование смонтировано.                                 Средства освоены в полном объеме.</t>
  </si>
  <si>
    <t xml:space="preserve">МБОУ СОШ №1 - 5 849 965,26 руб.;                                                   МБОУ СОШ №2 -12 674 354, 12 руб.;                                                                                    МБОУ СОШ №4 - 9789 881,74 руб.                                     </t>
  </si>
  <si>
    <t xml:space="preserve">МБОУ СОШ №1 - 1 323 485,31 руб.;                                                         МБОУ СОШ №1 - 200 000,00 руб.(наказы избирателей);  230 000,00 руб.                                                                           МБОУ СОШ №2 - 1 227 766,38 руб.;                                          МБОУ СОШ № 2 - 230 000, 00 руб.(наказы избиратеолей);                                                               МБОУ СОШ № 2 - 320 000,00 руб (депутатские средства);                                                                        МБОУ СОШ №4 - 1 886 708,28 руб.;                             МБОУ СОШ № 4 - 230 00,00 руб.    </t>
  </si>
  <si>
    <t>МБОУ СОШ №1 - 54 707 428,00 руб.;                                                      МБОУ СОШ №2 - 59 707 900,00 руб.;                               МБОУ СОШ №4 - 77 538 407,00 руб.                             Управление образования на инные цели -                                1 062 265,00 руб.</t>
  </si>
  <si>
    <t>МБОУ СОШ №1 - 3 901,20 руб. (остатки прошлых лет);                                                                                            МБОУ СОШ №1 - 120 559,32 руб.;                                               МБОУ СОШ №2 - 131 873,15 руб.;                                     МБОУ СОШ №4 - 131 659,74 руб.;                            Управление образования - 335 907,79 руб.</t>
  </si>
  <si>
    <t xml:space="preserve">МАДОУ ДСКВ "Сказка" - 36 664 649,48 руб.; 2 644 017,70 ок.бюджет;                                                    МАДОУ ДСКВ "Солнышко" - 34 534 471,07 руб; 2 276 790,00 ок.бюджет;                                        МАДОУ ЦРР - 36 205 611,86 руб.; 2 129 900,00 ок.бюджет;                                                           МАДОУ ДСКВ "Рябинушка" - 35 839 362,54 руб.; 2 276 790,00 ок.бюджет;                                 МАДОУ ДСКВ "Югорка" - 48 320 315,56 руб.; 2 497 125,00 ок.бюджет. </t>
  </si>
  <si>
    <t>МАДОУ ДСКВ "Сказка" - 959 065,61 руб.;                                    МАДОУ ДСКВ "Солнышко" - 1 213 229,70 руб;                                        МАДОУ ЦРР - 883 172,03 руб.;                                                 МАДОУ ДСКВ "Рябинушка" - 1 191 204,45 руб.;                                 МАДОУ ДСКВ "Югорка" - 1 382 306,69 руб.;                                       МАДОУ ДСКВ "Югорка" - 1 900 000,00 руб. (стомат.кабинет, наказы избирателей)</t>
  </si>
  <si>
    <t xml:space="preserve">МАДОУ ЦРР - 233 511,24 руб.;                                     МАДОУ ДСКВ "Рябинушка" - 266 866,28 руб.;                                 МАДОУ ДСКВ "Югорка" - 277 922,48 руб.; </t>
  </si>
  <si>
    <t xml:space="preserve">Отчет о ходе реализации муниципальной программы «Развитие системы образования города Покачи на 2010 — 2013 годы и на период до 2015 года» </t>
  </si>
  <si>
    <t xml:space="preserve">за 2013 год </t>
  </si>
  <si>
    <t>Обучающиеся общеобразовательных учреждений города Покачи приняли участие в окружном этапе всероссийской олимпиады школьников:                                                            МБОУ СОШ № 1 - 53 111,00 руб.;                                            МБОУ СОШ № 2 - 61 082,08 руб.;                                                                           МБОУ СОШ № 4 - 50 923,14 руб.                                                                                                                                            Поощрение призеру - 4 700,00 руб.                                       Все средства освоены в полном объеме.</t>
  </si>
  <si>
    <t>МБОУ СОШ № 1 - 99 950,00 руб. (спорт.площадка)                                           Средства освоены в полном объеме.</t>
  </si>
  <si>
    <t>МБОУ СОШ №1 - 200 050,00 руб.;                                                                                                                        МАДОУ ЦРР - 197 982,2 руб;                                                 МАДОУ ДСКВ "Рябинушка" - 199 974,88 руб.                  Средства освоены в полном объеме.</t>
  </si>
  <si>
    <t xml:space="preserve">МБОУ СОШ №1 - 1 083 530,57 руб.                             МАДОУ ДСКВ "Рябинушка" -   1 192 900,00 руб.;                                                                                   МАДОУ ДСКВ "Сказка" - 400 000,00 руб.                                                                         Средства освоены в полном объеме.                        </t>
  </si>
  <si>
    <t>Организация и проведение профессионального праздника "День учителя"                МБОУ СОШ № 1 - 12 160 ,00 руб.;                                                                          Участие в окружном этапе конкурса "Безопасное колесо" МБОУ СОШ № 2 - 24 540,00 руб.;                                                                                            Участие во всероссиском конкурсе "Моя малая Родина: природа, культура, этнос"                                                                                МБОУ СОШ № 4 - 3 500,00 руб.;                                                       Организация и проведение выпускного бала                        МБОУ СОШ № 4 - 23 800,00 руб.;                                                                                     Организация и проведение августовской педагогической конференции                                                                                          МБОУ СОШ № 4 - 9 919,61 руб.;                                                                                                             Конкурс "Брейн-ринг"                                                                                    МБОУ СОШ № 1 - 10 000, 00 руб.</t>
  </si>
  <si>
    <t>Приложение   
к решению Думы города Покачи
от 25.03.2014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</si>
</sst>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43" fontId="0" fillId="2" borderId="1" xfId="1" applyFont="1" applyFill="1" applyBorder="1" applyAlignment="1">
      <alignment horizontal="righ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43" fontId="5" fillId="2" borderId="1" xfId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0" fillId="2" borderId="1" xfId="0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center" wrapText="1"/>
    </xf>
    <xf numFmtId="43" fontId="5" fillId="2" borderId="1" xfId="1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164" fontId="0" fillId="2" borderId="1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wrapText="1"/>
    </xf>
    <xf numFmtId="43" fontId="5" fillId="2" borderId="0" xfId="0" applyNumberFormat="1" applyFont="1" applyFill="1"/>
    <xf numFmtId="0" fontId="5" fillId="2" borderId="0" xfId="0" applyFont="1" applyFill="1"/>
    <xf numFmtId="43" fontId="5" fillId="2" borderId="1" xfId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3" fontId="6" fillId="2" borderId="1" xfId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wrapText="1"/>
    </xf>
    <xf numFmtId="43" fontId="5" fillId="2" borderId="3" xfId="1" applyFont="1" applyFill="1" applyBorder="1" applyAlignment="1">
      <alignment horizontal="center" wrapText="1"/>
    </xf>
    <xf numFmtId="43" fontId="5" fillId="2" borderId="4" xfId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00FF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3"/>
  <sheetViews>
    <sheetView tabSelected="1" zoomScale="70" zoomScaleNormal="70" workbookViewId="0">
      <selection activeCell="N2" sqref="N2:O2"/>
    </sheetView>
  </sheetViews>
  <sheetFormatPr defaultRowHeight="15" x14ac:dyDescent="0.25"/>
  <cols>
    <col min="1" max="2" width="6.85546875" customWidth="1"/>
    <col min="3" max="3" width="30.140625" customWidth="1"/>
    <col min="4" max="4" width="19.28515625" customWidth="1"/>
    <col min="5" max="5" width="13.28515625" customWidth="1"/>
    <col min="6" max="6" width="21.7109375" customWidth="1"/>
    <col min="7" max="7" width="20.85546875" customWidth="1"/>
    <col min="8" max="8" width="16.85546875" customWidth="1"/>
    <col min="9" max="9" width="20" customWidth="1"/>
    <col min="10" max="10" width="12.5703125" customWidth="1"/>
    <col min="11" max="11" width="19.28515625" customWidth="1"/>
    <col min="12" max="12" width="20.28515625" customWidth="1"/>
    <col min="13" max="13" width="17.140625" customWidth="1"/>
    <col min="14" max="14" width="11.140625" customWidth="1"/>
    <col min="15" max="15" width="43" customWidth="1"/>
  </cols>
  <sheetData>
    <row r="2" spans="2:18" ht="72.75" customHeight="1" x14ac:dyDescent="0.25">
      <c r="N2" s="34" t="s">
        <v>59</v>
      </c>
      <c r="O2" s="34"/>
    </row>
    <row r="3" spans="2:18" ht="30.75" customHeight="1" x14ac:dyDescent="0.25">
      <c r="F3" s="35" t="s">
        <v>52</v>
      </c>
      <c r="G3" s="35"/>
      <c r="H3" s="35"/>
      <c r="I3" s="35"/>
      <c r="J3" s="35"/>
    </row>
    <row r="4" spans="2:18" ht="15.75" x14ac:dyDescent="0.25">
      <c r="G4" s="36" t="s">
        <v>53</v>
      </c>
      <c r="H4" s="36"/>
    </row>
    <row r="5" spans="2:18" ht="38.25" customHeight="1" x14ac:dyDescent="0.25">
      <c r="B5" s="29" t="s">
        <v>0</v>
      </c>
      <c r="C5" s="29" t="s">
        <v>1</v>
      </c>
      <c r="D5" s="29" t="s">
        <v>2</v>
      </c>
      <c r="E5" s="29"/>
      <c r="F5" s="29"/>
      <c r="G5" s="29"/>
      <c r="H5" s="29"/>
      <c r="I5" s="29" t="s">
        <v>11</v>
      </c>
      <c r="J5" s="29"/>
      <c r="K5" s="29"/>
      <c r="L5" s="29"/>
      <c r="M5" s="29"/>
      <c r="N5" s="29" t="s">
        <v>9</v>
      </c>
      <c r="O5" s="29" t="s">
        <v>10</v>
      </c>
      <c r="P5" s="2"/>
      <c r="Q5" s="1"/>
      <c r="R5" s="1"/>
    </row>
    <row r="6" spans="2:18" x14ac:dyDescent="0.25">
      <c r="B6" s="29"/>
      <c r="C6" s="29"/>
      <c r="D6" s="30" t="s">
        <v>3</v>
      </c>
      <c r="E6" s="30" t="s">
        <v>8</v>
      </c>
      <c r="F6" s="30"/>
      <c r="G6" s="30"/>
      <c r="H6" s="30"/>
      <c r="I6" s="30" t="s">
        <v>3</v>
      </c>
      <c r="J6" s="30" t="s">
        <v>8</v>
      </c>
      <c r="K6" s="30"/>
      <c r="L6" s="30"/>
      <c r="M6" s="30"/>
      <c r="N6" s="29"/>
      <c r="O6" s="29"/>
      <c r="P6" s="2"/>
      <c r="Q6" s="1"/>
      <c r="R6" s="1"/>
    </row>
    <row r="7" spans="2:18" ht="30" x14ac:dyDescent="0.25">
      <c r="B7" s="29"/>
      <c r="C7" s="29"/>
      <c r="D7" s="30"/>
      <c r="E7" s="3" t="s">
        <v>4</v>
      </c>
      <c r="F7" s="3" t="s">
        <v>5</v>
      </c>
      <c r="G7" s="3" t="s">
        <v>6</v>
      </c>
      <c r="H7" s="3" t="s">
        <v>7</v>
      </c>
      <c r="I7" s="30"/>
      <c r="J7" s="3" t="s">
        <v>4</v>
      </c>
      <c r="K7" s="3" t="s">
        <v>5</v>
      </c>
      <c r="L7" s="3" t="s">
        <v>6</v>
      </c>
      <c r="M7" s="3" t="s">
        <v>7</v>
      </c>
      <c r="N7" s="29"/>
      <c r="O7" s="29"/>
      <c r="P7" s="2"/>
      <c r="Q7" s="1"/>
      <c r="R7" s="1"/>
    </row>
    <row r="8" spans="2:18" ht="15.75" x14ac:dyDescent="0.25">
      <c r="B8" s="4"/>
      <c r="C8" s="41" t="s">
        <v>12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2"/>
      <c r="Q8" s="1"/>
      <c r="R8" s="1"/>
    </row>
    <row r="9" spans="2:18" ht="200.45" customHeight="1" x14ac:dyDescent="0.25">
      <c r="B9" s="5"/>
      <c r="C9" s="6" t="s">
        <v>13</v>
      </c>
      <c r="D9" s="7">
        <f>E9+F9+G9+H9</f>
        <v>97344</v>
      </c>
      <c r="E9" s="7">
        <v>0</v>
      </c>
      <c r="F9" s="7">
        <v>97344</v>
      </c>
      <c r="G9" s="7">
        <v>0</v>
      </c>
      <c r="H9" s="7">
        <v>0</v>
      </c>
      <c r="I9" s="7">
        <f>J9+K9+L9+M9</f>
        <v>97344</v>
      </c>
      <c r="J9" s="7"/>
      <c r="K9" s="7">
        <v>97344</v>
      </c>
      <c r="L9" s="7"/>
      <c r="M9" s="7"/>
      <c r="N9" s="8">
        <f>I9/D9*100</f>
        <v>100</v>
      </c>
      <c r="O9" s="9" t="s">
        <v>38</v>
      </c>
      <c r="P9" s="1"/>
      <c r="Q9" s="1"/>
      <c r="R9" s="1"/>
    </row>
    <row r="10" spans="2:18" ht="133.5" customHeight="1" x14ac:dyDescent="0.25">
      <c r="B10" s="5"/>
      <c r="C10" s="6" t="s">
        <v>14</v>
      </c>
      <c r="D10" s="7">
        <f t="shared" ref="D10:D35" si="0">E10+F10+G10+H10</f>
        <v>169816.22</v>
      </c>
      <c r="E10" s="10">
        <v>0</v>
      </c>
      <c r="F10" s="10">
        <v>4700</v>
      </c>
      <c r="G10" s="10">
        <v>165116.22</v>
      </c>
      <c r="H10" s="10">
        <v>0</v>
      </c>
      <c r="I10" s="7">
        <f t="shared" ref="I10:I35" si="1">J10+K10+L10+M10</f>
        <v>169816.22</v>
      </c>
      <c r="J10" s="10"/>
      <c r="K10" s="10">
        <v>4700</v>
      </c>
      <c r="L10" s="10">
        <v>165116.22</v>
      </c>
      <c r="M10" s="10"/>
      <c r="N10" s="8">
        <f t="shared" ref="N10:N12" si="2">I10/D10*100</f>
        <v>100</v>
      </c>
      <c r="O10" s="9" t="s">
        <v>54</v>
      </c>
    </row>
    <row r="11" spans="2:18" ht="224.25" customHeight="1" x14ac:dyDescent="0.25">
      <c r="B11" s="5"/>
      <c r="C11" s="6" t="s">
        <v>15</v>
      </c>
      <c r="D11" s="7">
        <f t="shared" si="0"/>
        <v>83919.61</v>
      </c>
      <c r="E11" s="10">
        <v>0</v>
      </c>
      <c r="F11" s="10">
        <v>0</v>
      </c>
      <c r="G11" s="10">
        <v>73919.61</v>
      </c>
      <c r="H11" s="10">
        <v>10000</v>
      </c>
      <c r="I11" s="7">
        <f t="shared" si="1"/>
        <v>83919.61</v>
      </c>
      <c r="J11" s="10"/>
      <c r="K11" s="10"/>
      <c r="L11" s="10">
        <v>73919.61</v>
      </c>
      <c r="M11" s="10">
        <v>10000</v>
      </c>
      <c r="N11" s="8">
        <f t="shared" si="2"/>
        <v>100</v>
      </c>
      <c r="O11" s="9" t="s">
        <v>58</v>
      </c>
    </row>
    <row r="12" spans="2:18" ht="151.5" customHeight="1" x14ac:dyDescent="0.25">
      <c r="B12" s="5"/>
      <c r="C12" s="6" t="s">
        <v>16</v>
      </c>
      <c r="D12" s="7">
        <f t="shared" si="0"/>
        <v>220900</v>
      </c>
      <c r="E12" s="10">
        <v>0</v>
      </c>
      <c r="F12" s="10">
        <v>180000</v>
      </c>
      <c r="G12" s="10"/>
      <c r="H12" s="10">
        <v>40900</v>
      </c>
      <c r="I12" s="7">
        <f t="shared" si="1"/>
        <v>220900</v>
      </c>
      <c r="J12" s="10"/>
      <c r="K12" s="10">
        <v>180000</v>
      </c>
      <c r="L12" s="10"/>
      <c r="M12" s="10">
        <v>40900</v>
      </c>
      <c r="N12" s="8">
        <f t="shared" si="2"/>
        <v>100</v>
      </c>
      <c r="O12" s="9" t="s">
        <v>39</v>
      </c>
    </row>
    <row r="13" spans="2:18" ht="15.75" x14ac:dyDescent="0.25">
      <c r="B13" s="11"/>
      <c r="C13" s="12" t="s">
        <v>17</v>
      </c>
      <c r="D13" s="13">
        <f>SUM(D9:D12)</f>
        <v>571979.82999999996</v>
      </c>
      <c r="E13" s="13">
        <f>SUM(E9:E12)</f>
        <v>0</v>
      </c>
      <c r="F13" s="13">
        <f>SUM(F9:F12)</f>
        <v>282044</v>
      </c>
      <c r="G13" s="13">
        <f t="shared" ref="G13:M13" si="3">SUM(G9:G12)</f>
        <v>239035.83000000002</v>
      </c>
      <c r="H13" s="13">
        <f t="shared" si="3"/>
        <v>50900</v>
      </c>
      <c r="I13" s="13">
        <f t="shared" si="3"/>
        <v>571979.82999999996</v>
      </c>
      <c r="J13" s="13">
        <f t="shared" si="3"/>
        <v>0</v>
      </c>
      <c r="K13" s="13">
        <f t="shared" si="3"/>
        <v>282044</v>
      </c>
      <c r="L13" s="13">
        <f t="shared" si="3"/>
        <v>239035.83000000002</v>
      </c>
      <c r="M13" s="13">
        <f t="shared" si="3"/>
        <v>50900</v>
      </c>
      <c r="N13" s="11"/>
      <c r="O13" s="11"/>
    </row>
    <row r="14" spans="2:18" ht="15.75" customHeight="1" x14ac:dyDescent="0.25">
      <c r="B14" s="14"/>
      <c r="C14" s="38" t="s">
        <v>18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</row>
    <row r="15" spans="2:18" ht="105.75" customHeight="1" x14ac:dyDescent="0.25">
      <c r="B15" s="14"/>
      <c r="C15" s="15" t="s">
        <v>19</v>
      </c>
      <c r="D15" s="7">
        <f t="shared" si="0"/>
        <v>640000</v>
      </c>
      <c r="E15" s="10"/>
      <c r="F15" s="10">
        <v>640000</v>
      </c>
      <c r="G15" s="10"/>
      <c r="H15" s="10"/>
      <c r="I15" s="7">
        <f t="shared" si="1"/>
        <v>640000</v>
      </c>
      <c r="J15" s="10"/>
      <c r="K15" s="10">
        <v>640000</v>
      </c>
      <c r="L15" s="10"/>
      <c r="M15" s="10"/>
      <c r="N15" s="16">
        <f t="shared" ref="N15:N16" si="4">I15/D15*100</f>
        <v>100</v>
      </c>
      <c r="O15" s="17" t="s">
        <v>40</v>
      </c>
    </row>
    <row r="16" spans="2:18" ht="165" x14ac:dyDescent="0.25">
      <c r="B16" s="14"/>
      <c r="C16" s="6" t="s">
        <v>20</v>
      </c>
      <c r="D16" s="7">
        <f t="shared" si="0"/>
        <v>800000</v>
      </c>
      <c r="E16" s="10"/>
      <c r="F16" s="10"/>
      <c r="G16" s="10">
        <v>800000</v>
      </c>
      <c r="H16" s="10"/>
      <c r="I16" s="7">
        <f t="shared" si="1"/>
        <v>800000</v>
      </c>
      <c r="J16" s="10"/>
      <c r="K16" s="10"/>
      <c r="L16" s="10">
        <v>800000</v>
      </c>
      <c r="M16" s="10"/>
      <c r="N16" s="16">
        <f t="shared" si="4"/>
        <v>100</v>
      </c>
      <c r="O16" s="9" t="s">
        <v>41</v>
      </c>
    </row>
    <row r="17" spans="2:15" ht="15.75" x14ac:dyDescent="0.25">
      <c r="B17" s="11"/>
      <c r="C17" s="12" t="s">
        <v>17</v>
      </c>
      <c r="D17" s="18">
        <f>D15+D16</f>
        <v>1440000</v>
      </c>
      <c r="E17" s="18">
        <f t="shared" ref="E17:M17" si="5">E15+E16</f>
        <v>0</v>
      </c>
      <c r="F17" s="18">
        <f t="shared" si="5"/>
        <v>640000</v>
      </c>
      <c r="G17" s="18">
        <f t="shared" si="5"/>
        <v>800000</v>
      </c>
      <c r="H17" s="18">
        <f t="shared" si="5"/>
        <v>0</v>
      </c>
      <c r="I17" s="18">
        <f t="shared" si="5"/>
        <v>1440000</v>
      </c>
      <c r="J17" s="18">
        <f t="shared" si="5"/>
        <v>0</v>
      </c>
      <c r="K17" s="18">
        <f t="shared" si="5"/>
        <v>640000</v>
      </c>
      <c r="L17" s="18">
        <f t="shared" si="5"/>
        <v>800000</v>
      </c>
      <c r="M17" s="18">
        <f t="shared" si="5"/>
        <v>0</v>
      </c>
      <c r="N17" s="11"/>
      <c r="O17" s="11"/>
    </row>
    <row r="18" spans="2:15" ht="19.5" customHeight="1" x14ac:dyDescent="0.25">
      <c r="B18" s="14"/>
      <c r="C18" s="38" t="s">
        <v>21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</row>
    <row r="19" spans="2:15" ht="30" x14ac:dyDescent="0.25">
      <c r="B19" s="14"/>
      <c r="C19" s="6" t="s">
        <v>22</v>
      </c>
      <c r="D19" s="7">
        <f t="shared" si="0"/>
        <v>75000</v>
      </c>
      <c r="E19" s="10"/>
      <c r="F19" s="10"/>
      <c r="G19" s="10"/>
      <c r="H19" s="10">
        <v>75000</v>
      </c>
      <c r="I19" s="7">
        <f t="shared" si="1"/>
        <v>75000</v>
      </c>
      <c r="J19" s="10"/>
      <c r="K19" s="10"/>
      <c r="L19" s="10"/>
      <c r="M19" s="10">
        <v>75000</v>
      </c>
      <c r="N19" s="8">
        <f t="shared" ref="N19" si="6">I19/D19*100</f>
        <v>100</v>
      </c>
      <c r="O19" s="19" t="s">
        <v>42</v>
      </c>
    </row>
    <row r="20" spans="2:15" ht="15.75" x14ac:dyDescent="0.25">
      <c r="B20" s="11"/>
      <c r="C20" s="12" t="s">
        <v>17</v>
      </c>
      <c r="D20" s="18">
        <f>D19</f>
        <v>75000</v>
      </c>
      <c r="E20" s="18">
        <f t="shared" ref="E20:M20" si="7">E19</f>
        <v>0</v>
      </c>
      <c r="F20" s="18">
        <f t="shared" si="7"/>
        <v>0</v>
      </c>
      <c r="G20" s="18">
        <f t="shared" si="7"/>
        <v>0</v>
      </c>
      <c r="H20" s="18">
        <f t="shared" si="7"/>
        <v>75000</v>
      </c>
      <c r="I20" s="18">
        <f t="shared" si="7"/>
        <v>75000</v>
      </c>
      <c r="J20" s="18">
        <f t="shared" si="7"/>
        <v>0</v>
      </c>
      <c r="K20" s="18">
        <f t="shared" si="7"/>
        <v>0</v>
      </c>
      <c r="L20" s="18">
        <f t="shared" si="7"/>
        <v>0</v>
      </c>
      <c r="M20" s="18">
        <f t="shared" si="7"/>
        <v>75000</v>
      </c>
      <c r="N20" s="11"/>
      <c r="O20" s="11"/>
    </row>
    <row r="21" spans="2:15" ht="15.75" x14ac:dyDescent="0.25">
      <c r="B21" s="14"/>
      <c r="C21" s="44" t="s">
        <v>23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spans="2:15" ht="30" x14ac:dyDescent="0.25">
      <c r="B22" s="14"/>
      <c r="C22" s="6" t="s">
        <v>24</v>
      </c>
      <c r="D22" s="7">
        <f t="shared" si="0"/>
        <v>4082641</v>
      </c>
      <c r="E22" s="10"/>
      <c r="F22" s="10"/>
      <c r="G22" s="10">
        <v>108000</v>
      </c>
      <c r="H22" s="10">
        <v>3974641</v>
      </c>
      <c r="I22" s="7">
        <f t="shared" si="1"/>
        <v>1917083.96</v>
      </c>
      <c r="J22" s="10"/>
      <c r="K22" s="10"/>
      <c r="L22" s="10">
        <v>108000</v>
      </c>
      <c r="M22" s="10">
        <v>1809083.96</v>
      </c>
      <c r="N22" s="20">
        <f t="shared" ref="N22:N26" si="8">I22/D22*100</f>
        <v>46.956956538671903</v>
      </c>
      <c r="O22" s="9" t="s">
        <v>43</v>
      </c>
    </row>
    <row r="23" spans="2:15" ht="45" x14ac:dyDescent="0.25">
      <c r="B23" s="14"/>
      <c r="C23" s="6" t="s">
        <v>25</v>
      </c>
      <c r="D23" s="7">
        <f t="shared" si="0"/>
        <v>99950</v>
      </c>
      <c r="E23" s="10"/>
      <c r="F23" s="10"/>
      <c r="G23" s="10">
        <v>99950</v>
      </c>
      <c r="H23" s="10"/>
      <c r="I23" s="7">
        <f t="shared" si="1"/>
        <v>99950</v>
      </c>
      <c r="J23" s="10"/>
      <c r="K23" s="10"/>
      <c r="L23" s="10">
        <v>99950</v>
      </c>
      <c r="M23" s="10"/>
      <c r="N23" s="8">
        <f t="shared" si="8"/>
        <v>100</v>
      </c>
      <c r="O23" s="9" t="s">
        <v>55</v>
      </c>
    </row>
    <row r="24" spans="2:15" ht="60" x14ac:dyDescent="0.25">
      <c r="B24" s="14"/>
      <c r="C24" s="6" t="s">
        <v>26</v>
      </c>
      <c r="D24" s="7">
        <f t="shared" si="0"/>
        <v>598007.07999999996</v>
      </c>
      <c r="E24" s="10"/>
      <c r="F24" s="10"/>
      <c r="G24" s="10">
        <v>598007.07999999996</v>
      </c>
      <c r="H24" s="10"/>
      <c r="I24" s="7">
        <f t="shared" si="1"/>
        <v>598007.07999999996</v>
      </c>
      <c r="J24" s="10"/>
      <c r="K24" s="10"/>
      <c r="L24" s="10">
        <v>598007.07999999996</v>
      </c>
      <c r="M24" s="10"/>
      <c r="N24" s="8">
        <f t="shared" si="8"/>
        <v>100</v>
      </c>
      <c r="O24" s="9" t="s">
        <v>56</v>
      </c>
    </row>
    <row r="25" spans="2:15" ht="45" x14ac:dyDescent="0.25">
      <c r="B25" s="14"/>
      <c r="C25" s="6" t="s">
        <v>27</v>
      </c>
      <c r="D25" s="7">
        <f t="shared" si="0"/>
        <v>1466022.95</v>
      </c>
      <c r="E25" s="10"/>
      <c r="F25" s="10"/>
      <c r="G25" s="10">
        <v>1466022.95</v>
      </c>
      <c r="H25" s="10"/>
      <c r="I25" s="7">
        <f t="shared" si="1"/>
        <v>1466022.95</v>
      </c>
      <c r="J25" s="10"/>
      <c r="K25" s="10"/>
      <c r="L25" s="10">
        <v>1466022.95</v>
      </c>
      <c r="M25" s="10"/>
      <c r="N25" s="8">
        <f t="shared" si="8"/>
        <v>100</v>
      </c>
      <c r="O25" s="9" t="s">
        <v>44</v>
      </c>
    </row>
    <row r="26" spans="2:15" ht="65.25" customHeight="1" x14ac:dyDescent="0.25">
      <c r="B26" s="14"/>
      <c r="C26" s="6" t="s">
        <v>28</v>
      </c>
      <c r="D26" s="7">
        <f t="shared" si="0"/>
        <v>2676430.5700000003</v>
      </c>
      <c r="E26" s="10"/>
      <c r="F26" s="10">
        <v>1592900</v>
      </c>
      <c r="G26" s="10">
        <v>1083530.57</v>
      </c>
      <c r="H26" s="10"/>
      <c r="I26" s="7">
        <f t="shared" si="1"/>
        <v>2676430.5700000003</v>
      </c>
      <c r="J26" s="10"/>
      <c r="K26" s="10">
        <v>1592900</v>
      </c>
      <c r="L26" s="10">
        <v>1083530.57</v>
      </c>
      <c r="M26" s="10"/>
      <c r="N26" s="8">
        <f t="shared" si="8"/>
        <v>100</v>
      </c>
      <c r="O26" s="9" t="s">
        <v>57</v>
      </c>
    </row>
    <row r="27" spans="2:15" ht="15.75" x14ac:dyDescent="0.25">
      <c r="B27" s="11"/>
      <c r="C27" s="21" t="s">
        <v>17</v>
      </c>
      <c r="D27" s="22">
        <f t="shared" ref="D27:M27" si="9">SUM(D22:D26)</f>
        <v>8923051.6000000015</v>
      </c>
      <c r="E27" s="22">
        <f t="shared" si="9"/>
        <v>0</v>
      </c>
      <c r="F27" s="22">
        <f t="shared" si="9"/>
        <v>1592900</v>
      </c>
      <c r="G27" s="22">
        <f t="shared" si="9"/>
        <v>3355510.5999999996</v>
      </c>
      <c r="H27" s="22">
        <f t="shared" si="9"/>
        <v>3974641</v>
      </c>
      <c r="I27" s="22">
        <f t="shared" si="9"/>
        <v>6757494.5600000005</v>
      </c>
      <c r="J27" s="22">
        <f t="shared" si="9"/>
        <v>0</v>
      </c>
      <c r="K27" s="22">
        <f t="shared" si="9"/>
        <v>1592900</v>
      </c>
      <c r="L27" s="22">
        <f t="shared" si="9"/>
        <v>3355510.5999999996</v>
      </c>
      <c r="M27" s="22">
        <f t="shared" si="9"/>
        <v>1809083.96</v>
      </c>
      <c r="N27" s="23"/>
      <c r="O27" s="23"/>
    </row>
    <row r="28" spans="2:15" ht="19.5" customHeight="1" x14ac:dyDescent="0.25">
      <c r="B28" s="14"/>
      <c r="C28" s="38" t="s">
        <v>29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</row>
    <row r="29" spans="2:15" ht="75" x14ac:dyDescent="0.25">
      <c r="B29" s="14"/>
      <c r="C29" s="6" t="s">
        <v>30</v>
      </c>
      <c r="D29" s="7">
        <f t="shared" si="0"/>
        <v>28314201.120000001</v>
      </c>
      <c r="E29" s="10"/>
      <c r="F29" s="10"/>
      <c r="G29" s="10">
        <v>28314201.120000001</v>
      </c>
      <c r="H29" s="10"/>
      <c r="I29" s="7">
        <f t="shared" si="1"/>
        <v>28314201.120000001</v>
      </c>
      <c r="J29" s="10"/>
      <c r="K29" s="10"/>
      <c r="L29" s="10">
        <v>28314201.120000001</v>
      </c>
      <c r="M29" s="10"/>
      <c r="N29" s="8">
        <f t="shared" ref="N29:N37" si="10">I29/D29*100</f>
        <v>100</v>
      </c>
      <c r="O29" s="9" t="s">
        <v>45</v>
      </c>
    </row>
    <row r="30" spans="2:15" ht="150" x14ac:dyDescent="0.25">
      <c r="B30" s="14"/>
      <c r="C30" s="6" t="s">
        <v>31</v>
      </c>
      <c r="D30" s="7">
        <f t="shared" si="0"/>
        <v>5647959.9699999997</v>
      </c>
      <c r="E30" s="10"/>
      <c r="F30" s="10">
        <v>1210000</v>
      </c>
      <c r="G30" s="10">
        <v>4437959.97</v>
      </c>
      <c r="H30" s="10"/>
      <c r="I30" s="7">
        <f t="shared" si="1"/>
        <v>5612265.1200000001</v>
      </c>
      <c r="J30" s="10"/>
      <c r="K30" s="10">
        <v>1210000</v>
      </c>
      <c r="L30" s="10">
        <v>4402265.12</v>
      </c>
      <c r="M30" s="10"/>
      <c r="N30" s="20">
        <f t="shared" si="10"/>
        <v>99.368004550499677</v>
      </c>
      <c r="O30" s="9" t="s">
        <v>46</v>
      </c>
    </row>
    <row r="31" spans="2:15" ht="75" x14ac:dyDescent="0.25">
      <c r="B31" s="14"/>
      <c r="C31" s="6" t="s">
        <v>32</v>
      </c>
      <c r="D31" s="7">
        <f t="shared" si="0"/>
        <v>193016000</v>
      </c>
      <c r="E31" s="10"/>
      <c r="F31" s="10">
        <v>193016000</v>
      </c>
      <c r="G31" s="10"/>
      <c r="H31" s="10"/>
      <c r="I31" s="7">
        <f t="shared" si="1"/>
        <v>191953735</v>
      </c>
      <c r="J31" s="10"/>
      <c r="K31" s="10">
        <v>191953735</v>
      </c>
      <c r="L31" s="10"/>
      <c r="M31" s="10"/>
      <c r="N31" s="20">
        <f t="shared" si="10"/>
        <v>99.449649251875499</v>
      </c>
      <c r="O31" s="9" t="s">
        <v>47</v>
      </c>
    </row>
    <row r="32" spans="2:15" ht="90" x14ac:dyDescent="0.25">
      <c r="B32" s="14"/>
      <c r="C32" s="6" t="s">
        <v>33</v>
      </c>
      <c r="D32" s="7">
        <f t="shared" si="0"/>
        <v>723901.2</v>
      </c>
      <c r="E32" s="10"/>
      <c r="F32" s="10">
        <v>723901.2</v>
      </c>
      <c r="G32" s="10"/>
      <c r="H32" s="10"/>
      <c r="I32" s="7">
        <f t="shared" si="1"/>
        <v>387993.41</v>
      </c>
      <c r="J32" s="10"/>
      <c r="K32" s="10">
        <v>387993.41</v>
      </c>
      <c r="L32" s="10"/>
      <c r="M32" s="10"/>
      <c r="N32" s="20">
        <f t="shared" si="10"/>
        <v>53.59756414273108</v>
      </c>
      <c r="O32" s="9" t="s">
        <v>48</v>
      </c>
    </row>
    <row r="33" spans="2:15" ht="150" x14ac:dyDescent="0.25">
      <c r="B33" s="14"/>
      <c r="C33" s="6" t="s">
        <v>34</v>
      </c>
      <c r="D33" s="7">
        <f t="shared" si="0"/>
        <v>203389033.20999998</v>
      </c>
      <c r="E33" s="10"/>
      <c r="F33" s="10">
        <v>11824622.699999999</v>
      </c>
      <c r="G33" s="10">
        <v>191564410.50999999</v>
      </c>
      <c r="H33" s="10"/>
      <c r="I33" s="7">
        <f t="shared" si="1"/>
        <v>203389033.20999998</v>
      </c>
      <c r="J33" s="10"/>
      <c r="K33" s="10">
        <v>11824622.699999999</v>
      </c>
      <c r="L33" s="10">
        <v>191564410.50999999</v>
      </c>
      <c r="M33" s="10"/>
      <c r="N33" s="8">
        <f t="shared" si="10"/>
        <v>100</v>
      </c>
      <c r="O33" s="9" t="s">
        <v>49</v>
      </c>
    </row>
    <row r="34" spans="2:15" ht="106.5" customHeight="1" x14ac:dyDescent="0.25">
      <c r="B34" s="14"/>
      <c r="C34" s="6" t="s">
        <v>35</v>
      </c>
      <c r="D34" s="7">
        <f t="shared" si="0"/>
        <v>7528978.4800000004</v>
      </c>
      <c r="E34" s="10"/>
      <c r="F34" s="10">
        <v>1900000</v>
      </c>
      <c r="G34" s="10">
        <v>5628978.4800000004</v>
      </c>
      <c r="H34" s="10"/>
      <c r="I34" s="7">
        <f t="shared" si="1"/>
        <v>7498325.9800000004</v>
      </c>
      <c r="J34" s="10"/>
      <c r="K34" s="10">
        <v>1900000</v>
      </c>
      <c r="L34" s="10">
        <v>5598325.9800000004</v>
      </c>
      <c r="M34" s="10"/>
      <c r="N34" s="20">
        <f t="shared" si="10"/>
        <v>99.592873056000556</v>
      </c>
      <c r="O34" s="9" t="s">
        <v>50</v>
      </c>
    </row>
    <row r="35" spans="2:15" ht="78" customHeight="1" x14ac:dyDescent="0.25">
      <c r="B35" s="14"/>
      <c r="C35" s="6" t="s">
        <v>36</v>
      </c>
      <c r="D35" s="7">
        <f t="shared" si="0"/>
        <v>778300</v>
      </c>
      <c r="E35" s="10"/>
      <c r="F35" s="10">
        <v>778300</v>
      </c>
      <c r="G35" s="10"/>
      <c r="H35" s="10"/>
      <c r="I35" s="7">
        <f t="shared" si="1"/>
        <v>722657.06</v>
      </c>
      <c r="J35" s="10"/>
      <c r="K35" s="10">
        <v>722657.06</v>
      </c>
      <c r="L35" s="10"/>
      <c r="M35" s="10"/>
      <c r="N35" s="20">
        <f t="shared" si="10"/>
        <v>92.850707953231407</v>
      </c>
      <c r="O35" s="9" t="s">
        <v>51</v>
      </c>
    </row>
    <row r="36" spans="2:15" ht="15.75" x14ac:dyDescent="0.25">
      <c r="B36" s="11"/>
      <c r="C36" s="12" t="s">
        <v>17</v>
      </c>
      <c r="D36" s="24">
        <f>SUM(D29:D35)</f>
        <v>439398373.98000002</v>
      </c>
      <c r="E36" s="24">
        <f t="shared" ref="E36:M36" si="11">SUM(E29:E35)</f>
        <v>0</v>
      </c>
      <c r="F36" s="24">
        <f t="shared" si="11"/>
        <v>209452823.89999998</v>
      </c>
      <c r="G36" s="24">
        <f t="shared" si="11"/>
        <v>229945550.07999998</v>
      </c>
      <c r="H36" s="24">
        <f t="shared" si="11"/>
        <v>0</v>
      </c>
      <c r="I36" s="24">
        <f t="shared" si="11"/>
        <v>437878210.90000004</v>
      </c>
      <c r="J36" s="24">
        <f t="shared" si="11"/>
        <v>0</v>
      </c>
      <c r="K36" s="24">
        <f t="shared" si="11"/>
        <v>207999008.16999999</v>
      </c>
      <c r="L36" s="24">
        <f t="shared" si="11"/>
        <v>229879202.72999999</v>
      </c>
      <c r="M36" s="24">
        <f t="shared" si="11"/>
        <v>0</v>
      </c>
      <c r="N36" s="25">
        <f t="shared" si="10"/>
        <v>99.654035342409074</v>
      </c>
      <c r="O36" s="11"/>
    </row>
    <row r="37" spans="2:15" ht="17.25" x14ac:dyDescent="0.3">
      <c r="B37" s="26"/>
      <c r="C37" s="27" t="s">
        <v>37</v>
      </c>
      <c r="D37" s="28">
        <f t="shared" ref="D37:M37" si="12">SUM(D13+D17+D20+D27+D36)</f>
        <v>450408405.41000003</v>
      </c>
      <c r="E37" s="28">
        <f t="shared" si="12"/>
        <v>0</v>
      </c>
      <c r="F37" s="28">
        <f t="shared" si="12"/>
        <v>211967767.89999998</v>
      </c>
      <c r="G37" s="28">
        <f t="shared" si="12"/>
        <v>234340096.50999999</v>
      </c>
      <c r="H37" s="28">
        <f t="shared" si="12"/>
        <v>4100541</v>
      </c>
      <c r="I37" s="28">
        <f t="shared" si="12"/>
        <v>446722685.29000002</v>
      </c>
      <c r="J37" s="28">
        <f t="shared" si="12"/>
        <v>0</v>
      </c>
      <c r="K37" s="28">
        <f t="shared" si="12"/>
        <v>210513952.16999999</v>
      </c>
      <c r="L37" s="28">
        <f t="shared" si="12"/>
        <v>234273749.16</v>
      </c>
      <c r="M37" s="28">
        <f t="shared" si="12"/>
        <v>1934983.96</v>
      </c>
      <c r="N37" s="25">
        <f t="shared" si="10"/>
        <v>99.181693752663222</v>
      </c>
      <c r="O37" s="26"/>
    </row>
    <row r="39" spans="2:15" ht="15.75" x14ac:dyDescent="0.25">
      <c r="C39" s="37"/>
      <c r="D39" s="37"/>
      <c r="E39" s="37"/>
      <c r="F39" s="37"/>
      <c r="G39" s="37"/>
      <c r="H39" s="37"/>
      <c r="I39" s="37"/>
      <c r="J39" s="37"/>
      <c r="K39" s="37"/>
    </row>
    <row r="40" spans="2:15" x14ac:dyDescent="0.25">
      <c r="C40" s="31"/>
      <c r="D40" s="31"/>
      <c r="E40" s="31"/>
      <c r="F40" s="31"/>
      <c r="G40" s="31"/>
      <c r="H40" s="31"/>
      <c r="I40" s="31"/>
      <c r="J40" s="31"/>
      <c r="K40" s="31"/>
    </row>
    <row r="42" spans="2:15" ht="15.75" x14ac:dyDescent="0.25">
      <c r="C42" s="32"/>
      <c r="D42" s="32"/>
      <c r="E42" s="32"/>
      <c r="F42" s="32"/>
      <c r="G42" s="32"/>
      <c r="H42" s="32"/>
      <c r="I42" s="32"/>
      <c r="J42" s="32"/>
      <c r="K42" s="32"/>
    </row>
    <row r="43" spans="2:15" x14ac:dyDescent="0.25">
      <c r="G43" s="33"/>
      <c r="H43" s="33"/>
    </row>
  </sheetData>
  <mergeCells count="22">
    <mergeCell ref="C40:K40"/>
    <mergeCell ref="C42:K42"/>
    <mergeCell ref="G43:H43"/>
    <mergeCell ref="N2:O2"/>
    <mergeCell ref="F3:J3"/>
    <mergeCell ref="G4:H4"/>
    <mergeCell ref="C39:K39"/>
    <mergeCell ref="C28:O28"/>
    <mergeCell ref="N5:N7"/>
    <mergeCell ref="O5:O7"/>
    <mergeCell ref="C8:O8"/>
    <mergeCell ref="C14:O14"/>
    <mergeCell ref="C18:O18"/>
    <mergeCell ref="C21:O21"/>
    <mergeCell ref="B5:B7"/>
    <mergeCell ref="C5:C7"/>
    <mergeCell ref="I5:M5"/>
    <mergeCell ref="J6:M6"/>
    <mergeCell ref="I6:I7"/>
    <mergeCell ref="D5:H5"/>
    <mergeCell ref="D6:D7"/>
    <mergeCell ref="E6:H6"/>
  </mergeCells>
  <pageMargins left="1.3779527559055118" right="0.78740157480314965" top="0.39370078740157483" bottom="0.78740157480314965" header="0" footer="0"/>
  <pageSetup paperSize="9" scale="43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2014-03-25T03:56:53Z</dcterms:modified>
</cp:coreProperties>
</file>