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0" yWindow="60" windowWidth="16965" windowHeight="12315"/>
  </bookViews>
  <sheets>
    <sheet name="1_девять месяцев 2025" sheetId="26" r:id="rId1"/>
  </sheets>
  <definedNames>
    <definedName name="_xlnm._FilterDatabase" localSheetId="0" hidden="1">'1_девять месяцев 2025'!$A$8:$F$129</definedName>
  </definedNames>
  <calcPr calcId="125725" iterate="1"/>
</workbook>
</file>

<file path=xl/calcChain.xml><?xml version="1.0" encoding="utf-8"?>
<calcChain xmlns="http://schemas.openxmlformats.org/spreadsheetml/2006/main">
  <c r="E53" i="26"/>
  <c r="D53"/>
  <c r="C53"/>
  <c r="F56"/>
  <c r="F55"/>
  <c r="F48"/>
  <c r="F78"/>
  <c r="F68"/>
  <c r="F40"/>
  <c r="F117"/>
  <c r="F115"/>
  <c r="F124"/>
  <c r="F86"/>
  <c r="F81"/>
  <c r="F80"/>
  <c r="F72"/>
  <c r="F69"/>
  <c r="F67"/>
  <c r="F62"/>
  <c r="F103" l="1"/>
  <c r="F99"/>
  <c r="F102"/>
  <c r="F114"/>
  <c r="F128"/>
  <c r="F126"/>
  <c r="F87"/>
  <c r="F122"/>
  <c r="F46"/>
  <c r="F61"/>
  <c r="F70"/>
  <c r="F71"/>
  <c r="F66"/>
  <c r="E112"/>
  <c r="D112"/>
  <c r="C112"/>
  <c r="F118"/>
  <c r="E119"/>
  <c r="D119"/>
  <c r="C119"/>
  <c r="F38"/>
  <c r="F96"/>
  <c r="F95"/>
  <c r="F65"/>
  <c r="E106"/>
  <c r="D106"/>
  <c r="C106"/>
  <c r="E91"/>
  <c r="D91"/>
  <c r="C91"/>
  <c r="E82"/>
  <c r="D82"/>
  <c r="C82"/>
  <c r="C58"/>
  <c r="D58"/>
  <c r="E58"/>
  <c r="F112" l="1"/>
  <c r="E57"/>
  <c r="D111"/>
  <c r="F58"/>
  <c r="F63" l="1"/>
  <c r="D16" l="1"/>
  <c r="F121"/>
  <c r="F110"/>
  <c r="F108"/>
  <c r="F105"/>
  <c r="F104"/>
  <c r="F101"/>
  <c r="F98"/>
  <c r="F97"/>
  <c r="F94"/>
  <c r="F88"/>
  <c r="F85"/>
  <c r="F79"/>
  <c r="F54"/>
  <c r="F49"/>
  <c r="F45"/>
  <c r="F44"/>
  <c r="F39"/>
  <c r="F36"/>
  <c r="F34"/>
  <c r="F32"/>
  <c r="F30"/>
  <c r="F25"/>
  <c r="F23"/>
  <c r="F22"/>
  <c r="F21"/>
  <c r="F19"/>
  <c r="F17"/>
  <c r="F14"/>
  <c r="F12"/>
  <c r="C11"/>
  <c r="D11"/>
  <c r="E11"/>
  <c r="C13"/>
  <c r="D13"/>
  <c r="E13"/>
  <c r="C16"/>
  <c r="E16"/>
  <c r="F16" l="1"/>
  <c r="F13"/>
  <c r="F11"/>
  <c r="F93" l="1"/>
  <c r="E125" l="1"/>
  <c r="E43"/>
  <c r="E41"/>
  <c r="E37"/>
  <c r="E35"/>
  <c r="E33"/>
  <c r="E28"/>
  <c r="E24"/>
  <c r="E20"/>
  <c r="E10" l="1"/>
  <c r="E111"/>
  <c r="F111" s="1"/>
  <c r="E90"/>
  <c r="D125"/>
  <c r="F125" s="1"/>
  <c r="F119"/>
  <c r="F106"/>
  <c r="F91"/>
  <c r="F82"/>
  <c r="D43"/>
  <c r="F43" s="1"/>
  <c r="D41"/>
  <c r="D37"/>
  <c r="F37" s="1"/>
  <c r="D35"/>
  <c r="F35" s="1"/>
  <c r="D33"/>
  <c r="F33" s="1"/>
  <c r="D28"/>
  <c r="F28" s="1"/>
  <c r="D24"/>
  <c r="F24" s="1"/>
  <c r="D20"/>
  <c r="F20" l="1"/>
  <c r="D10"/>
  <c r="F10" s="1"/>
  <c r="E52"/>
  <c r="E51" s="1"/>
  <c r="F53"/>
  <c r="D57"/>
  <c r="D90"/>
  <c r="F90" s="1"/>
  <c r="C125"/>
  <c r="C43"/>
  <c r="C41"/>
  <c r="C37"/>
  <c r="C35"/>
  <c r="C33"/>
  <c r="C28"/>
  <c r="C24"/>
  <c r="C20"/>
  <c r="C10" l="1"/>
  <c r="D52"/>
  <c r="D51" s="1"/>
  <c r="D129" s="1"/>
  <c r="F57"/>
  <c r="C90"/>
  <c r="C57"/>
  <c r="C111"/>
  <c r="F52" l="1"/>
  <c r="F51"/>
  <c r="E129"/>
  <c r="F129" s="1"/>
  <c r="C52"/>
  <c r="C51" l="1"/>
  <c r="C129" s="1"/>
</calcChain>
</file>

<file path=xl/sharedStrings.xml><?xml version="1.0" encoding="utf-8"?>
<sst xmlns="http://schemas.openxmlformats.org/spreadsheetml/2006/main" count="238" uniqueCount="197">
  <si>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</si>
  <si>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</si>
  <si>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</si>
  <si>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</si>
  <si>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</si>
  <si>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</si>
  <si>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</si>
  <si>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</si>
  <si>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</si>
  <si>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</si>
  <si>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</si>
  <si>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</si>
  <si>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</si>
  <si>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</si>
  <si>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</si>
  <si>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</si>
  <si>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</si>
  <si>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</si>
  <si>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</si>
  <si>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</si>
  <si>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</si>
  <si>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</si>
  <si>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</si>
  <si>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</si>
  <si>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</si>
  <si>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</si>
  <si>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</si>
  <si>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</si>
  <si>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</si>
  <si>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</si>
  <si>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</si>
  <si>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</si>
  <si>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</si>
  <si>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</si>
  <si>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</si>
  <si>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</si>
  <si>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</si>
  <si>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</si>
  <si>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</si>
  <si>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</si>
  <si>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</si>
  <si>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</si>
  <si>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</si>
  <si>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</si>
  <si>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</si>
  <si>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</si>
  <si>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</si>
  <si>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</si>
  <si>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</si>
  <si>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</si>
  <si>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</si>
  <si>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</si>
  <si>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</si>
  <si>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</si>
  <si>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000 1 05 01000 00 0000 110</t>
  </si>
  <si>
    <t>000 1 06 01000 00 0000 110</t>
  </si>
  <si>
    <t>000 1 06 06000 00 0000 110</t>
  </si>
  <si>
    <t>000 1 11 05000 00 0000 120</t>
  </si>
  <si>
    <t>000 1 11 09000 00 0000 120</t>
  </si>
  <si>
    <t>000 1 13 02000 00 0000 130</t>
  </si>
  <si>
    <t>000 1 15 02000 00 0000 140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</si>
  <si>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</si>
  <si>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</si>
  <si>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</si>
  <si>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</si>
  <si>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</si>
  <si>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</si>
  <si>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</si>
  <si>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</si>
  <si>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</si>
  <si>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</si>
  <si>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</si>
  <si>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</si>
  <si>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</si>
  <si>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</si>
  <si>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</si>
  <si>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</si>
  <si>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000 2 02 10000 00 0000 150</t>
  </si>
  <si>
    <t>000 2 02 20000 00 0000 150</t>
  </si>
  <si>
    <t xml:space="preserve">000 2 02 29999 04 0000 150
</t>
  </si>
  <si>
    <t xml:space="preserve">000 2 02 25555 04 0000 150
</t>
  </si>
  <si>
    <t>000 2 02 30000 00 0000 150</t>
  </si>
  <si>
    <t xml:space="preserve">000 2 02 30024 04 0000 150
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</si>
  <si>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</si>
  <si>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</si>
  <si>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</si>
  <si>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</si>
  <si>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</si>
  <si>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</si>
  <si>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</si>
  <si>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</si>
  <si>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</si>
  <si>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000 2 02 25497 04 0000 150</t>
  </si>
  <si>
    <t>000 1 06 04000 02 0000 110</t>
  </si>
  <si>
    <t xml:space="preserve">000 2 02 25304 04 0000 150
</t>
  </si>
  <si>
    <t>000 1 14 02000 00 0000 000</t>
  </si>
  <si>
    <t>000 2 02 35120 04 0000 150</t>
  </si>
  <si>
    <t>000 2 02 35118 04 0000 150</t>
  </si>
  <si>
    <t>000 2 02 29999 04 0000 150</t>
  </si>
  <si>
    <t>Дотация на поддержку мер по обеспечению сбалансированности бюджетов городских округов и муниципальных районов Ханты-Мансийского автономного округа - Югры</t>
  </si>
  <si>
    <t xml:space="preserve">000 2 02 15002 04 0000 150
</t>
  </si>
  <si>
    <t>000 2 02 45303 04 0000 150</t>
  </si>
  <si>
    <t>000 2 02 25304 04 0000 150</t>
  </si>
  <si>
    <t>000 2 02 25519 04 0000 150</t>
  </si>
  <si>
    <t>000 1 16 01000 01 0000 140</t>
  </si>
  <si>
    <t>000 1 16 02000 02 0000 140</t>
  </si>
  <si>
    <t>000 1 16 07000 00 0000 140</t>
  </si>
  <si>
    <t>000 1 16 11000 01 0000 140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</si>
  <si>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</si>
  <si>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</si>
  <si>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</si>
  <si>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Платежи, уплачиваемые в целях возмещения вреда</t>
  </si>
  <si>
    <t>000 1 05 02000 02 0000 110</t>
  </si>
  <si>
    <t>Единый налог на вмененный доход для отдельных видов деятельности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</si>
  <si>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</si>
  <si>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</si>
  <si>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000 1 11 07000 00 0000 120</t>
  </si>
  <si>
    <t>Платежи от государственных и муниципальных унитарных предприятий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</si>
  <si>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</si>
  <si>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</si>
  <si>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</si>
  <si>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</si>
  <si>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000 1 16 10000 00 0000 140</t>
  </si>
  <si>
    <t>Платежи в целях возмещения причиненного ущерба (убытков)</t>
  </si>
  <si>
    <t xml:space="preserve">000 2 02 25179 04 0000 150 </t>
  </si>
  <si>
    <t>000 2 07 04050 04 0000 150</t>
  </si>
  <si>
    <t>Прочие безвозмездные поступления в бюджеты городских округов</t>
  </si>
  <si>
    <t>Приложение 1</t>
  </si>
  <si>
    <t>к постановлению администрации города Покачи</t>
  </si>
  <si>
    <t>от ______________ № ______</t>
  </si>
  <si>
    <t>(в рублях)</t>
  </si>
  <si>
    <t>План на  год</t>
  </si>
  <si>
    <t xml:space="preserve">План на отчетный период </t>
  </si>
  <si>
    <t>Исполнено</t>
  </si>
  <si>
    <t>Исполнено в % к утвержденному плану на отчетный период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</si>
  <si>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граждан, с инвалидностью и социальная поддержка безработных граждан", государственной программы "Поддержка занятости населения"</t>
  </si>
  <si>
    <t>Субсидия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государственной программы "Строительство"</t>
  </si>
  <si>
    <t>Субсидия на развитие сферы культуры в муниципальных образованиях Ханты Мансийского автономного округа -Югры, в рамках регионального проекта "Сохранение культурного и исторического наследия", государственной программы "Культурное пространство"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</si>
  <si>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</si>
  <si>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 xml:space="preserve">000 2 02 20041 04 0000 150 </t>
  </si>
  <si>
    <t>Субсидия на реализацию программы формирования современной городской среды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(окружной бюджет)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</si>
  <si>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</si>
  <si>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Субсидия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</si>
  <si>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 (окружной бюджет)</t>
  </si>
  <si>
    <t>Субсидия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 "Строительство"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</si>
  <si>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</si>
  <si>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образования"(федеральный бюджет)</t>
  </si>
  <si>
    <t>Субсидия 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среды", государственной программы "Пространственное развитие и формирование комфортной городской среды" (федеральный бюджет)</t>
  </si>
  <si>
    <t xml:space="preserve"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</si>
  <si>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образования", государственной программы "Развитие образования"</t>
  </si>
  <si>
    <t>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</si>
  <si>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труд", государственной программы "Поддержка занятости населения"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</si>
  <si>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</si>
  <si>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дела", государственной программы "Культурное пространство"</t>
  </si>
  <si>
    <t>Субвенция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</si>
  <si>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условий", государственной программы "Строительство"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</si>
  <si>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граждан",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</si>
  <si>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</si>
  <si>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(окружной бюджет)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</si>
  <si>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</si>
  <si>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</si>
  <si>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Субсидия на государственную поддержкау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</t>
  </si>
  <si>
    <t>Субсидия на реализацию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(окружной бюджет)</t>
  </si>
  <si>
    <t>Субсидия на финансовую поддержку субъектов малого и среднего предпринимательства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</si>
  <si>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Субсидия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 "Пространственное развитие и формирование комфортной городской среды"</t>
  </si>
  <si>
    <t>Субсидия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Комплекса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</si>
  <si>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Субсидия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округа", государственной программы "Строительство"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</si>
  <si>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Комплекса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государственной программы "Строительство"</t>
  </si>
  <si>
    <t>Субсидия на реализацию мероприятий по модернизации коммунальной инфраструктуры Ханты-Мансийского автономного округа – Югры в рамках регионального проекта "Модернизация коммунальной инфраструктуры", государственной программы "Строительство"</t>
  </si>
  <si>
    <t>Субсидия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 местного значения", государственной программы "Современная транспортная система"</t>
  </si>
  <si>
    <t>Субсидия на приведение автомобильных дорог 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</si>
  <si>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(окружной бюджет)</t>
  </si>
  <si>
    <t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инфраструктуры", государственной программы "Строительство" (окружной бюджет)</t>
  </si>
  <si>
    <t>000 2 02 25154 04 0000 150</t>
  </si>
  <si>
    <t>Субсидия на реализацию мероприятий по обеспечению жильем молодых семей в рамках регионального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(федеральный бюджет)</t>
  </si>
  <si>
    <t>Субсидия на государственную поддержкау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(федеральный бюджет)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</si>
  <si>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(федеральный бюджет)</t>
  </si>
  <si>
    <t>000 2 02 25154 00 0000 150</t>
  </si>
  <si>
    <t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инфраструктуры", государственной программы "Строительство" (федеральный бюджет)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</si>
  <si>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</si>
  <si>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 xml:space="preserve">Субвенция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</si>
  <si>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 xml:space="preserve">Субвенция на осуществление переданных полномочий Российской Федерации на государственную регистрацию актов гражданского состояния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</t>
  </si>
  <si>
    <t>Иные межбюджетные трансферты на eжемесячное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регионального проекта "Педагоги и наставники", государственной программы "Развитие образования"</t>
  </si>
  <si>
    <t>000 2 02 45050 04 0000 150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</si>
  <si>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в рамках регионального проекта "Педагоги и наставники", государственной программы "Развитие образования"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</si>
  <si>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программы"Строительство"(мероприятия по приспособлению по решению ОМС жилых помещений и общего имущества в многоквартирных домах с учетом потребностей инвалидов)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</si>
  <si>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иных межбюджетных трансфертов на реализацию наказов избирателей депутатам Думы Ханты-Мансийского автономного округа - Югры</t>
  </si>
  <si>
    <t>Исполнение бюджета города Покачи по доходам за  девять месяцев 2025 года</t>
  </si>
  <si>
    <t>000 1 03 03000 01 0000 110</t>
  </si>
  <si>
    <t>Туристический налог</t>
  </si>
  <si>
    <t>Иные межбюджетные трансферты 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</si>
  <si>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Иные межбюджетные трансферты на реализацию наказов избирателей депутатам Думы Ханты-Мансийского автономного округа - Югры, связанные с оказанием финансовой помощи на приобретение мебели</t>
  </si>
  <si>
    <t>000 2 02 19999 04 0000 150</t>
  </si>
  <si>
    <t>Прочие дотации бюджетам городских округов</t>
  </si>
  <si>
    <t>000 2 02 16549 04 0000 150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</si>
  <si>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</si>
  <si>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Иные межбюджетные  трансферты местным бюджетам на поощрение лидеров по результатам комплексной оценки эффективности деятельности органов местного самоуправления городских  округов и муниципальных районов Ханты-Мансийского автономного округа-Югры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</si>
</sst>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\ _₽"/>
    <numFmt numFmtId="0" formatCode="[$-10419]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333399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1"/>
    </font>
    <font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9" fontId="5" fillId="2" borderId="1">
      <alignment horizontal="left" vertical="top" wrapText="1"/>
    </xf>
    <xf numFmtId="0" fontId="6" fillId="3" borderId="1">
      <alignment horizontal="left" vertical="top" wrapText="1"/>
    </xf>
  </cellStyleXfs>
  <cellXfs count="46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>
      <alignment horizontal="right"/>
    </xf>
    <xf numFmtId="0" fontId="7" fillId="0" borderId="0" xfId="1" applyNumberFormat="1" applyFont="1" applyFill="1"/>
    <xf numFmtId="4" fontId="8" fillId="0" borderId="0" xfId="0" applyNumberFormat="1" applyFont="1" applyFill="1" applyAlignment="1">
      <alignment horizontal="right" vertical="center"/>
    </xf>
    <xf numFmtId="0" fontId="7" fillId="0" borderId="0" xfId="1" applyNumberFormat="1" applyFont="1" applyFill="1" applyAlignment="1">
      <alignment horizontal="right" vertical="top" wrapText="1"/>
    </xf>
    <xf numFmtId="0" fontId="7" fillId="0" borderId="0" xfId="1" applyNumberFormat="1" applyFont="1" applyFill="1" applyAlignment="1">
      <alignment vertical="center"/>
    </xf>
    <xf numFmtId="0" fontId="9" fillId="0" borderId="0" xfId="0" applyNumberFormat="1" applyFont="1" applyFill="1" applyAlignment="1">
      <alignment horizontal="justify" vertical="top"/>
    </xf>
    <xf numFmtId="49" fontId="9" fillId="0" borderId="0" xfId="0" applyNumberFormat="1" applyFont="1" applyFill="1" applyAlignment="1">
      <alignment horizontal="justify" vertical="top"/>
    </xf>
    <xf numFmtId="49" fontId="7" fillId="4" borderId="0" xfId="1" applyNumberFormat="1" applyFont="1" applyFill="1" applyAlignment="1" applyProtection="1">
      <alignment horizontal="center" vertical="center" wrapText="1"/>
      <protection hidden="1"/>
    </xf>
    <xf numFmtId="0" fontId="7" fillId="4" borderId="0" xfId="1" applyNumberFormat="1" applyFont="1" applyFill="1" applyAlignment="1" applyProtection="1">
      <alignment horizontal="center" vertical="center" wrapText="1"/>
      <protection hidden="1"/>
    </xf>
    <xf numFmtId="4" fontId="7" fillId="4" borderId="0" xfId="1" applyNumberFormat="1" applyFont="1" applyFill="1" applyAlignment="1" applyProtection="1">
      <alignment horizontal="center" vertical="center" wrapText="1"/>
      <protection hidden="1"/>
    </xf>
    <xf numFmtId="0" fontId="7" fillId="4" borderId="0" xfId="1" applyNumberFormat="1" applyFont="1" applyFill="1" applyBorder="1" applyAlignment="1" applyProtection="1">
      <protection hidden="1"/>
    </xf>
    <xf numFmtId="0" fontId="7" fillId="4" borderId="0" xfId="1" applyNumberFormat="1" applyFont="1" applyFill="1" applyBorder="1" applyAlignment="1" applyProtection="1">
      <alignment horizontal="right" vertical="center"/>
      <protection hidden="1"/>
    </xf>
    <xf numFmtId="43" fontId="7" fillId="4" borderId="0" xfId="5" applyFont="1" applyFill="1" applyAlignment="1">
      <alignment horizontal="right"/>
    </xf>
    <xf numFmtId="0" fontId="7" fillId="4" borderId="1" xfId="2" applyNumberFormat="1" applyFont="1" applyFill="1" applyBorder="1" applyAlignment="1">
      <alignment horizontal="center" vertical="center" wrapText="1"/>
    </xf>
    <xf numFmtId="0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" xfId="3" applyNumberFormat="1" applyFont="1" applyFill="1" applyBorder="1" applyAlignment="1" applyProtection="1">
      <alignment horizontal="center" vertical="center" wrapText="1"/>
      <protection locked="0"/>
    </xf>
    <xf numFmtId="49" fontId="7" fillId="4" borderId="1" xfId="3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2" applyNumberFormat="1" applyFont="1" applyFill="1" applyBorder="1" applyAlignment="1">
      <alignment horizontal="center" vertical="center" wrapText="1"/>
    </xf>
    <xf numFmtId="0" fontId="0" fillId="0" borderId="0" xfId="0" applyNumberFormat="1"/>
    <xf numFmtId="3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3" fontId="7" fillId="4" borderId="1" xfId="0" applyNumberFormat="1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/>
    </xf>
    <xf numFmtId="3" fontId="0" fillId="0" borderId="0" xfId="0" applyNumberFormat="1"/>
    <xf numFmtId="4" fontId="7" fillId="4" borderId="1" xfId="2" applyNumberFormat="1" applyFont="1" applyFill="1" applyBorder="1" applyAlignment="1" applyProtection="1">
      <alignment vertical="center"/>
      <protection locked="0"/>
    </xf>
    <xf numFmtId="4" fontId="7" fillId="0" borderId="1" xfId="2" applyNumberFormat="1" applyFont="1" applyFill="1" applyBorder="1" applyAlignment="1" applyProtection="1">
      <alignment vertical="center"/>
      <protection locked="0"/>
    </xf>
    <xf numFmtId="0" fontId="7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justify" vertical="top" wrapText="1"/>
    </xf>
    <xf numFmtId="3" fontId="7" fillId="0" borderId="1" xfId="2" applyNumberFormat="1" applyFont="1" applyFill="1" applyBorder="1" applyAlignment="1">
      <alignment horizontal="left" vertical="center" wrapText="1"/>
    </xf>
    <xf numFmtId="164" fontId="7" fillId="4" borderId="1" xfId="5" applyNumberFormat="1" applyFont="1" applyFill="1" applyBorder="1" applyAlignment="1" applyProtection="1">
      <alignment horizontal="right" vertical="center" wrapText="1"/>
      <protection locked="0"/>
    </xf>
    <xf numFmtId="0" fontId="7" fillId="4" borderId="1" xfId="2" applyFont="1" applyFill="1" applyBorder="1" applyAlignment="1">
      <alignment vertical="center"/>
    </xf>
    <xf numFmtId="4" fontId="7" fillId="4" borderId="1" xfId="0" applyNumberFormat="1" applyFont="1" applyFill="1" applyBorder="1" applyAlignment="1"/>
    <xf numFmtId="0" fontId="7" fillId="4" borderId="1" xfId="2" applyFont="1" applyFill="1" applyBorder="1" applyAlignment="1">
      <alignment horizontal="left" vertical="center" wrapText="1"/>
    </xf>
    <xf numFmtId="1" fontId="7" fillId="4" borderId="1" xfId="2" applyNumberFormat="1" applyFont="1" applyFill="1" applyBorder="1" applyAlignment="1">
      <alignment horizontal="justify" vertical="top" wrapText="1"/>
    </xf>
    <xf numFmtId="0" fontId="7" fillId="4" borderId="1" xfId="2" applyFont="1" applyFill="1" applyBorder="1" applyAlignment="1">
      <alignment horizontal="left" vertical="top" wrapText="1"/>
    </xf>
    <xf numFmtId="0" fontId="7" fillId="4" borderId="1" xfId="2" applyFont="1" applyFill="1" applyBorder="1" applyAlignment="1">
      <alignment horizontal="left" vertical="center"/>
    </xf>
    <xf numFmtId="49" fontId="7" fillId="4" borderId="1" xfId="6" applyFont="1" applyFill="1" applyBorder="1" applyAlignment="1">
      <alignment horizontal="left" vertical="center" wrapText="1"/>
    </xf>
    <xf numFmtId="3" fontId="10" fillId="4" borderId="1" xfId="2" applyNumberFormat="1" applyFont="1" applyFill="1" applyBorder="1" applyAlignment="1">
      <alignment horizontal="left" vertical="center" wrapText="1"/>
    </xf>
    <xf numFmtId="0" fontId="10" fillId="4" borderId="1" xfId="2" applyFont="1" applyFill="1" applyBorder="1" applyAlignment="1">
      <alignment horizontal="left" vertical="center"/>
    </xf>
    <xf numFmtId="0" fontId="11" fillId="4" borderId="1" xfId="0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left" vertical="center" wrapText="1"/>
    </xf>
    <xf numFmtId="4" fontId="7" fillId="4" borderId="1" xfId="5" applyNumberFormat="1" applyFont="1" applyFill="1" applyBorder="1" applyAlignment="1" applyProtection="1">
      <alignment horizontal="right" vertical="center" wrapText="1"/>
      <protection locked="0"/>
    </xf>
    <xf numFmtId="0" fontId="7" fillId="4" borderId="0" xfId="1" applyNumberFormat="1" applyFont="1" applyFill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4"/>
    <cellStyle name="Обычный_Tmp2" xfId="1"/>
    <cellStyle name="Обычный_Tmp7" xfId="3"/>
    <cellStyle name="Обычный_Январь" xfId="2"/>
    <cellStyle name="Свойства элементов измерения" xfId="6"/>
    <cellStyle name="Финансовый" xfId="5" builtinId="3"/>
    <cellStyle name="Элементы осей" xfId="7"/>
  </cellStyles>
  <dxfs count="0"/>
  <tableStyles count="0" defaultTableStyle="TableStyleMedium9" defaultPivotStyle="PivotStyleLight16"/>
  <colors>
    <mruColors>
      <color rgb="FFFF0066"/>
      <color rgb="FFFFCC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9"/>
  <sheetViews>
    <sheetView tabSelected="1" zoomScale="80" zoomScaleNormal="80" zoomScaleSheetLayoutView="100" workbookViewId="0">
      <selection activeCell="A127" sqref="A127"/>
    </sheetView>
  </sheetViews>
  <sheetFormatPr defaultColWidth="18.5703125" defaultRowHeight="15"/>
  <cols>
    <col min="1" max="1" width="34.42578125" style="1" customWidth="1"/>
    <col min="2" max="2" width="89.7109375" style="2" customWidth="1"/>
    <col min="3" max="5" width="20.85546875" style="1" customWidth="1"/>
    <col min="6" max="16384" width="18.5703125" style="1"/>
  </cols>
  <sheetData>
    <row r="1" spans="1:6" s="5" customFormat="1" ht="15.75" customHeight="1">
      <c r="A1" s="3"/>
      <c r="B1" s="4"/>
      <c r="F1" s="6" t="s">
        <v>127</v>
      </c>
    </row>
    <row r="2" spans="1:6" s="5" customFormat="1" ht="18.75">
      <c r="A2" s="3"/>
      <c r="B2" s="7"/>
      <c r="F2" s="6" t="s">
        <v>128</v>
      </c>
    </row>
    <row r="3" spans="1:6" s="5" customFormat="1" ht="18.75">
      <c r="A3" s="3"/>
      <c r="B3" s="8"/>
      <c r="F3" s="6" t="s">
        <v>129</v>
      </c>
    </row>
    <row r="4" spans="1:6" s="5" customFormat="1" ht="18.75">
      <c r="A4" s="3"/>
      <c r="B4" s="8"/>
      <c r="C4" s="9"/>
      <c r="D4" s="9"/>
      <c r="E4" s="9"/>
      <c r="F4" s="10"/>
    </row>
    <row r="5" spans="1:6" s="5" customFormat="1" ht="18.75" customHeight="1">
      <c r="A5" s="45" t="s">
        <v>187</v>
      </c>
      <c r="B5" s="45"/>
      <c r="C5" s="45"/>
      <c r="D5" s="45"/>
      <c r="E5" s="45"/>
      <c r="F5" s="11"/>
    </row>
    <row r="6" spans="1:6" s="5" customFormat="1" ht="15" customHeight="1">
      <c r="A6" s="12"/>
      <c r="B6" s="12"/>
      <c r="C6" s="12"/>
      <c r="D6" s="12"/>
      <c r="E6" s="13"/>
      <c r="F6" s="11"/>
    </row>
    <row r="7" spans="1:6" s="5" customFormat="1" ht="18.75">
      <c r="A7" s="14"/>
      <c r="B7" s="15"/>
      <c r="C7" s="16"/>
      <c r="D7" s="16"/>
      <c r="E7" s="16"/>
      <c r="F7" s="16" t="s">
        <v>130</v>
      </c>
    </row>
    <row r="8" spans="1:6" s="22" customFormat="1" ht="112.5">
      <c r="A8" s="17" t="s">
        <v>0</v>
      </c>
      <c r="B8" s="18" t="s">
        <v>67</v>
      </c>
      <c r="C8" s="19" t="s">
        <v>131</v>
      </c>
      <c r="D8" s="20" t="s">
        <v>132</v>
      </c>
      <c r="E8" s="19" t="s">
        <v>133</v>
      </c>
      <c r="F8" s="20" t="s">
        <v>134</v>
      </c>
    </row>
    <row r="9" spans="1:6" s="26" customFormat="1" ht="18.75">
      <c r="A9" s="21">
        <v>1</v>
      </c>
      <c r="B9" s="23">
        <v>2</v>
      </c>
      <c r="C9" s="24">
        <v>3</v>
      </c>
      <c r="D9" s="24">
        <v>4</v>
      </c>
      <c r="E9" s="24">
        <v>5</v>
      </c>
      <c r="F9" s="25">
        <v>6</v>
      </c>
    </row>
    <row r="10" spans="1:6" ht="18.75">
      <c r="A10" s="33" t="s">
        <v>1</v>
      </c>
      <c r="B10" s="33" t="s">
        <v>68</v>
      </c>
      <c r="C10" s="34">
        <f>C11+C13+C15+C16+C20+C24+C27+C28+C33+C35+C37+C41+C43+C50</f>
        <v>1046790728.9400001</v>
      </c>
      <c r="D10" s="34">
        <f>D11+D13+D15+D16+D20+D24+D27+D28+D33+D35+D37+D41+D43+D50</f>
        <v>783341238.04000008</v>
      </c>
      <c r="E10" s="34">
        <f>E11+E13+E15+E16+E20+E24+E27+E28+E33+E35+E37+E41+E43+E50</f>
        <v>702905246.67999995</v>
      </c>
      <c r="F10" s="28">
        <f>ROUND(E10/D10*100,2)</f>
        <v>89.73</v>
      </c>
    </row>
    <row r="11" spans="1:6" ht="18.75">
      <c r="A11" s="33" t="s">
        <v>2</v>
      </c>
      <c r="B11" s="33" t="s">
        <v>3</v>
      </c>
      <c r="C11" s="32">
        <f>C12</f>
        <v>898899000</v>
      </c>
      <c r="D11" s="32">
        <f>D12</f>
        <v>672925388.75</v>
      </c>
      <c r="E11" s="32">
        <f>E12</f>
        <v>602908373.80999994</v>
      </c>
      <c r="F11" s="28">
        <f t="shared" ref="F11:F80" si="0">ROUND(E11/D11*100,2)</f>
        <v>89.6</v>
      </c>
    </row>
    <row r="12" spans="1:6" ht="18.75">
      <c r="A12" s="35" t="s">
        <v>4</v>
      </c>
      <c r="B12" s="36" t="s">
        <v>5</v>
      </c>
      <c r="C12" s="32">
        <v>898899000</v>
      </c>
      <c r="D12" s="32">
        <v>672925388.75</v>
      </c>
      <c r="E12" s="32">
        <v>602908373.80999994</v>
      </c>
      <c r="F12" s="27">
        <f t="shared" si="0"/>
        <v>89.6</v>
      </c>
    </row>
    <row r="13" spans="1:6" ht="37.5">
      <c r="A13" s="35" t="s">
        <v>37</v>
      </c>
      <c r="B13" s="37" t="s">
        <v>38</v>
      </c>
      <c r="C13" s="32">
        <f>C14</f>
        <v>9499500</v>
      </c>
      <c r="D13" s="32">
        <f>D14</f>
        <v>7232104.9500000002</v>
      </c>
      <c r="E13" s="32">
        <f>E14</f>
        <v>7018619.8399999999</v>
      </c>
      <c r="F13" s="27">
        <f t="shared" si="0"/>
        <v>97.05</v>
      </c>
    </row>
    <row r="14" spans="1:6" ht="37.5">
      <c r="A14" s="38" t="s">
        <v>40</v>
      </c>
      <c r="B14" s="36" t="s">
        <v>41</v>
      </c>
      <c r="C14" s="32">
        <v>9499500</v>
      </c>
      <c r="D14" s="32">
        <v>7232104.9500000002</v>
      </c>
      <c r="E14" s="32">
        <v>7018619.8399999999</v>
      </c>
      <c r="F14" s="27">
        <f t="shared" si="0"/>
        <v>97.05</v>
      </c>
    </row>
    <row r="15" spans="1:6" ht="18.75">
      <c r="A15" s="38" t="s">
        <v>188</v>
      </c>
      <c r="B15" s="36" t="s">
        <v>189</v>
      </c>
      <c r="C15" s="32">
        <v>112600</v>
      </c>
      <c r="D15" s="32">
        <v>111800</v>
      </c>
      <c r="E15" s="32">
        <v>91425</v>
      </c>
      <c r="F15" s="27"/>
    </row>
    <row r="16" spans="1:6" ht="18.75">
      <c r="A16" s="35" t="s">
        <v>6</v>
      </c>
      <c r="B16" s="35" t="s">
        <v>7</v>
      </c>
      <c r="C16" s="32">
        <f>SUM(C17:C19)</f>
        <v>69846700</v>
      </c>
      <c r="D16" s="32">
        <f>SUM(D17:D19)</f>
        <v>60193926.219999999</v>
      </c>
      <c r="E16" s="32">
        <f>SUM(E17:E19)</f>
        <v>50053358.369999997</v>
      </c>
      <c r="F16" s="27">
        <f t="shared" si="0"/>
        <v>83.15</v>
      </c>
    </row>
    <row r="17" spans="1:6" ht="37.5">
      <c r="A17" s="35" t="s">
        <v>54</v>
      </c>
      <c r="B17" s="36" t="s">
        <v>42</v>
      </c>
      <c r="C17" s="32">
        <v>66713000</v>
      </c>
      <c r="D17" s="32">
        <v>57454596.729999997</v>
      </c>
      <c r="E17" s="32">
        <v>47602011.469999999</v>
      </c>
      <c r="F17" s="27">
        <f t="shared" si="0"/>
        <v>82.85</v>
      </c>
    </row>
    <row r="18" spans="1:6" ht="18.75">
      <c r="A18" s="35" t="s">
        <v>112</v>
      </c>
      <c r="B18" s="36" t="s">
        <v>113</v>
      </c>
      <c r="C18" s="32">
        <v>0</v>
      </c>
      <c r="D18" s="32">
        <v>0</v>
      </c>
      <c r="E18" s="32">
        <v>0</v>
      </c>
      <c r="F18" s="27">
        <v>0</v>
      </c>
    </row>
    <row r="19" spans="1:6" ht="37.5">
      <c r="A19" s="35" t="s">
        <v>50</v>
      </c>
      <c r="B19" s="36" t="s">
        <v>39</v>
      </c>
      <c r="C19" s="32">
        <v>3133700</v>
      </c>
      <c r="D19" s="32">
        <v>2739329.49</v>
      </c>
      <c r="E19" s="32">
        <v>2451346.9</v>
      </c>
      <c r="F19" s="27">
        <f t="shared" si="0"/>
        <v>89.49</v>
      </c>
    </row>
    <row r="20" spans="1:6" ht="18.75">
      <c r="A20" s="35" t="s">
        <v>8</v>
      </c>
      <c r="B20" s="35" t="s">
        <v>9</v>
      </c>
      <c r="C20" s="32">
        <f>SUM(C21:C23)</f>
        <v>30658500</v>
      </c>
      <c r="D20" s="32">
        <f>SUM(D21:D23)</f>
        <v>14760579.74</v>
      </c>
      <c r="E20" s="32">
        <f>SUM(E21:E23)</f>
        <v>14760579.74</v>
      </c>
      <c r="F20" s="27">
        <f t="shared" si="0"/>
        <v>100</v>
      </c>
    </row>
    <row r="21" spans="1:6" ht="18.75">
      <c r="A21" s="38" t="s">
        <v>55</v>
      </c>
      <c r="B21" s="36" t="s">
        <v>43</v>
      </c>
      <c r="C21" s="32">
        <v>15344000</v>
      </c>
      <c r="D21" s="32">
        <v>5924674.46</v>
      </c>
      <c r="E21" s="32">
        <v>5924674.46</v>
      </c>
      <c r="F21" s="27">
        <f t="shared" si="0"/>
        <v>100</v>
      </c>
    </row>
    <row r="22" spans="1:6" ht="18.75">
      <c r="A22" s="38" t="s">
        <v>93</v>
      </c>
      <c r="B22" s="36" t="s">
        <v>91</v>
      </c>
      <c r="C22" s="32">
        <v>6198500</v>
      </c>
      <c r="D22" s="32">
        <v>3485461.19</v>
      </c>
      <c r="E22" s="32">
        <v>3485461.19</v>
      </c>
      <c r="F22" s="27">
        <f t="shared" si="0"/>
        <v>100</v>
      </c>
    </row>
    <row r="23" spans="1:6" ht="18.75">
      <c r="A23" s="38" t="s">
        <v>56</v>
      </c>
      <c r="B23" s="36" t="s">
        <v>10</v>
      </c>
      <c r="C23" s="32">
        <v>9116000</v>
      </c>
      <c r="D23" s="32">
        <v>5350444.09</v>
      </c>
      <c r="E23" s="32">
        <v>5350444.09</v>
      </c>
      <c r="F23" s="27">
        <f t="shared" si="0"/>
        <v>100</v>
      </c>
    </row>
    <row r="24" spans="1:6" ht="18.75">
      <c r="A24" s="35" t="s">
        <v>11</v>
      </c>
      <c r="B24" s="35" t="s">
        <v>69</v>
      </c>
      <c r="C24" s="32">
        <f>SUM(C25:C26)</f>
        <v>7288000</v>
      </c>
      <c r="D24" s="32">
        <f>SUM(D25:D26)</f>
        <v>6064437.7999999998</v>
      </c>
      <c r="E24" s="32">
        <f>SUM(E25:E26)</f>
        <v>6069437.7999999998</v>
      </c>
      <c r="F24" s="27">
        <f t="shared" si="0"/>
        <v>100.08</v>
      </c>
    </row>
    <row r="25" spans="1:6" ht="37.5">
      <c r="A25" s="35" t="s">
        <v>12</v>
      </c>
      <c r="B25" s="36" t="s">
        <v>61</v>
      </c>
      <c r="C25" s="32">
        <v>7288000</v>
      </c>
      <c r="D25" s="32">
        <v>6064437.7999999998</v>
      </c>
      <c r="E25" s="32">
        <v>6064437.7999999998</v>
      </c>
      <c r="F25" s="27">
        <f t="shared" si="0"/>
        <v>100</v>
      </c>
    </row>
    <row r="26" spans="1:6" ht="37.5">
      <c r="A26" s="35" t="s">
        <v>13</v>
      </c>
      <c r="B26" s="36" t="s">
        <v>62</v>
      </c>
      <c r="C26" s="32">
        <v>0</v>
      </c>
      <c r="D26" s="32">
        <v>0</v>
      </c>
      <c r="E26" s="32">
        <v>5000</v>
      </c>
      <c r="F26" s="27">
        <v>0</v>
      </c>
    </row>
    <row r="27" spans="1:6" ht="37.5">
      <c r="A27" s="38" t="s">
        <v>51</v>
      </c>
      <c r="B27" s="36" t="s">
        <v>14</v>
      </c>
      <c r="C27" s="32">
        <v>0</v>
      </c>
      <c r="D27" s="32">
        <v>0</v>
      </c>
      <c r="E27" s="32">
        <v>0</v>
      </c>
      <c r="F27" s="27">
        <v>0</v>
      </c>
    </row>
    <row r="28" spans="1:6" ht="37.5">
      <c r="A28" s="38" t="s">
        <v>15</v>
      </c>
      <c r="B28" s="36" t="s">
        <v>16</v>
      </c>
      <c r="C28" s="32">
        <f>SUM(C29:C32)</f>
        <v>25956423.859999999</v>
      </c>
      <c r="D28" s="32">
        <f>SUM(D29:D32)</f>
        <v>17717603.630000003</v>
      </c>
      <c r="E28" s="32">
        <f>SUM(E29:E32)</f>
        <v>17717603.630000003</v>
      </c>
      <c r="F28" s="27">
        <f t="shared" si="0"/>
        <v>100</v>
      </c>
    </row>
    <row r="29" spans="1:6" ht="75">
      <c r="A29" s="38" t="s">
        <v>114</v>
      </c>
      <c r="B29" s="36" t="s">
        <v>115</v>
      </c>
      <c r="C29" s="32">
        <v>0</v>
      </c>
      <c r="D29" s="32">
        <v>0</v>
      </c>
      <c r="E29" s="32">
        <v>0</v>
      </c>
      <c r="F29" s="27">
        <v>0</v>
      </c>
    </row>
    <row r="30" spans="1:6" ht="93.75">
      <c r="A30" s="38" t="s">
        <v>57</v>
      </c>
      <c r="B30" s="36" t="s">
        <v>36</v>
      </c>
      <c r="C30" s="32">
        <v>22748323.859999999</v>
      </c>
      <c r="D30" s="32">
        <v>14615597.210000001</v>
      </c>
      <c r="E30" s="32">
        <v>14615597.210000001</v>
      </c>
      <c r="F30" s="27">
        <f t="shared" si="0"/>
        <v>100</v>
      </c>
    </row>
    <row r="31" spans="1:6" ht="18.75">
      <c r="A31" s="38" t="s">
        <v>116</v>
      </c>
      <c r="B31" s="36" t="s">
        <v>117</v>
      </c>
      <c r="C31" s="32">
        <v>0</v>
      </c>
      <c r="D31" s="32">
        <v>0</v>
      </c>
      <c r="E31" s="32">
        <v>0</v>
      </c>
      <c r="F31" s="27">
        <v>0</v>
      </c>
    </row>
    <row r="32" spans="1:6" ht="93.75">
      <c r="A32" s="38" t="s">
        <v>58</v>
      </c>
      <c r="B32" s="36" t="s">
        <v>63</v>
      </c>
      <c r="C32" s="32">
        <v>3208100</v>
      </c>
      <c r="D32" s="32">
        <v>3102006.42</v>
      </c>
      <c r="E32" s="32">
        <v>3102006.42</v>
      </c>
      <c r="F32" s="27">
        <f t="shared" si="0"/>
        <v>100</v>
      </c>
    </row>
    <row r="33" spans="1:6" ht="18.75">
      <c r="A33" s="38" t="s">
        <v>17</v>
      </c>
      <c r="B33" s="35" t="s">
        <v>18</v>
      </c>
      <c r="C33" s="32">
        <f>C34</f>
        <v>243964.34</v>
      </c>
      <c r="D33" s="32">
        <f>D34</f>
        <v>243964.34</v>
      </c>
      <c r="E33" s="32">
        <f>E34</f>
        <v>235784.82</v>
      </c>
      <c r="F33" s="27">
        <f t="shared" si="0"/>
        <v>96.65</v>
      </c>
    </row>
    <row r="34" spans="1:6" ht="18.75">
      <c r="A34" s="38" t="s">
        <v>19</v>
      </c>
      <c r="B34" s="36" t="s">
        <v>20</v>
      </c>
      <c r="C34" s="32">
        <v>243964.34</v>
      </c>
      <c r="D34" s="32">
        <v>243964.34</v>
      </c>
      <c r="E34" s="32">
        <v>235784.82</v>
      </c>
      <c r="F34" s="27">
        <f t="shared" si="0"/>
        <v>96.65</v>
      </c>
    </row>
    <row r="35" spans="1:6" ht="37.5">
      <c r="A35" s="38" t="s">
        <v>21</v>
      </c>
      <c r="B35" s="35" t="s">
        <v>44</v>
      </c>
      <c r="C35" s="32">
        <f>C36</f>
        <v>300000</v>
      </c>
      <c r="D35" s="32">
        <f>D36</f>
        <v>240332.48</v>
      </c>
      <c r="E35" s="32">
        <f>E36</f>
        <v>132705.31</v>
      </c>
      <c r="F35" s="27">
        <f t="shared" si="0"/>
        <v>55.22</v>
      </c>
    </row>
    <row r="36" spans="1:6" ht="18.75">
      <c r="A36" s="38" t="s">
        <v>59</v>
      </c>
      <c r="B36" s="36" t="s">
        <v>70</v>
      </c>
      <c r="C36" s="32">
        <v>300000</v>
      </c>
      <c r="D36" s="32">
        <v>240332.48</v>
      </c>
      <c r="E36" s="32">
        <v>132705.31</v>
      </c>
      <c r="F36" s="27">
        <f t="shared" si="0"/>
        <v>55.22</v>
      </c>
    </row>
    <row r="37" spans="1:6" ht="37.5">
      <c r="A37" s="38" t="s">
        <v>22</v>
      </c>
      <c r="B37" s="35" t="s">
        <v>23</v>
      </c>
      <c r="C37" s="32">
        <f>SUM(C38:C40)</f>
        <v>2862745.73</v>
      </c>
      <c r="D37" s="32">
        <f>SUM(D38:D40)</f>
        <v>2842432.0300000003</v>
      </c>
      <c r="E37" s="32">
        <f>SUM(E38:E40)</f>
        <v>2693764.45</v>
      </c>
      <c r="F37" s="27">
        <f t="shared" si="0"/>
        <v>94.77</v>
      </c>
    </row>
    <row r="38" spans="1:6" ht="18.75">
      <c r="A38" s="38" t="s">
        <v>24</v>
      </c>
      <c r="B38" s="36" t="s">
        <v>25</v>
      </c>
      <c r="C38" s="32">
        <v>104261.94</v>
      </c>
      <c r="D38" s="32">
        <v>83948.24</v>
      </c>
      <c r="E38" s="32">
        <v>81487.58</v>
      </c>
      <c r="F38" s="27">
        <f t="shared" si="0"/>
        <v>97.07</v>
      </c>
    </row>
    <row r="39" spans="1:6" ht="93.75">
      <c r="A39" s="38" t="s">
        <v>95</v>
      </c>
      <c r="B39" s="36" t="s">
        <v>64</v>
      </c>
      <c r="C39" s="32">
        <v>2669492.79</v>
      </c>
      <c r="D39" s="32">
        <v>2669492.79</v>
      </c>
      <c r="E39" s="32">
        <v>2493001.67</v>
      </c>
      <c r="F39" s="27">
        <f t="shared" si="0"/>
        <v>93.39</v>
      </c>
    </row>
    <row r="40" spans="1:6" ht="37.5">
      <c r="A40" s="38" t="s">
        <v>118</v>
      </c>
      <c r="B40" s="36" t="s">
        <v>119</v>
      </c>
      <c r="C40" s="32">
        <v>88991</v>
      </c>
      <c r="D40" s="32">
        <v>88991</v>
      </c>
      <c r="E40" s="32">
        <v>119275.2</v>
      </c>
      <c r="F40" s="27">
        <f t="shared" si="0"/>
        <v>134.03</v>
      </c>
    </row>
    <row r="41" spans="1:6" ht="18.75">
      <c r="A41" s="38" t="s">
        <v>26</v>
      </c>
      <c r="B41" s="38" t="s">
        <v>27</v>
      </c>
      <c r="C41" s="32">
        <f>C42</f>
        <v>0</v>
      </c>
      <c r="D41" s="32">
        <f>D42</f>
        <v>0</v>
      </c>
      <c r="E41" s="32">
        <f>E42</f>
        <v>0</v>
      </c>
      <c r="F41" s="27">
        <v>0</v>
      </c>
    </row>
    <row r="42" spans="1:6" ht="37.5">
      <c r="A42" s="38" t="s">
        <v>60</v>
      </c>
      <c r="B42" s="36" t="s">
        <v>45</v>
      </c>
      <c r="C42" s="32">
        <v>0</v>
      </c>
      <c r="D42" s="32">
        <v>0</v>
      </c>
      <c r="E42" s="32">
        <v>0</v>
      </c>
      <c r="F42" s="27">
        <v>0</v>
      </c>
    </row>
    <row r="43" spans="1:6" ht="18.75">
      <c r="A43" s="38" t="s">
        <v>28</v>
      </c>
      <c r="B43" s="38" t="s">
        <v>72</v>
      </c>
      <c r="C43" s="32">
        <f>SUM(C44:C49)</f>
        <v>1123295.01</v>
      </c>
      <c r="D43" s="32">
        <f>SUM(D44:D49)</f>
        <v>1008668.1</v>
      </c>
      <c r="E43" s="32">
        <f>SUM(E44:E49)</f>
        <v>1043593.9099999999</v>
      </c>
      <c r="F43" s="27">
        <f t="shared" si="0"/>
        <v>103.46</v>
      </c>
    </row>
    <row r="44" spans="1:6" ht="37.5">
      <c r="A44" s="39" t="s">
        <v>104</v>
      </c>
      <c r="B44" s="36" t="s">
        <v>108</v>
      </c>
      <c r="C44" s="32">
        <v>632300</v>
      </c>
      <c r="D44" s="32">
        <v>518673.09</v>
      </c>
      <c r="E44" s="32">
        <v>487023.78</v>
      </c>
      <c r="F44" s="27">
        <f t="shared" si="0"/>
        <v>93.9</v>
      </c>
    </row>
    <row r="45" spans="1:6" ht="37.5">
      <c r="A45" s="39" t="s">
        <v>105</v>
      </c>
      <c r="B45" s="36" t="s">
        <v>109</v>
      </c>
      <c r="C45" s="32">
        <v>4000</v>
      </c>
      <c r="D45" s="32">
        <v>3000</v>
      </c>
      <c r="E45" s="32">
        <v>3000</v>
      </c>
      <c r="F45" s="27">
        <f t="shared" si="0"/>
        <v>100</v>
      </c>
    </row>
    <row r="46" spans="1:6" ht="112.5">
      <c r="A46" s="39" t="s">
        <v>106</v>
      </c>
      <c r="B46" s="36" t="s">
        <v>110</v>
      </c>
      <c r="C46" s="32">
        <v>130217.79</v>
      </c>
      <c r="D46" s="32">
        <v>130217.79</v>
      </c>
      <c r="E46" s="32">
        <v>156229.44</v>
      </c>
      <c r="F46" s="27">
        <f t="shared" si="0"/>
        <v>119.98</v>
      </c>
    </row>
    <row r="47" spans="1:6" ht="75">
      <c r="A47" s="39" t="s">
        <v>120</v>
      </c>
      <c r="B47" s="36" t="s">
        <v>121</v>
      </c>
      <c r="C47" s="32">
        <v>0</v>
      </c>
      <c r="D47" s="32">
        <v>0</v>
      </c>
      <c r="E47" s="32">
        <v>0</v>
      </c>
      <c r="F47" s="27">
        <v>0</v>
      </c>
    </row>
    <row r="48" spans="1:6" ht="18.75">
      <c r="A48" s="39" t="s">
        <v>122</v>
      </c>
      <c r="B48" s="36" t="s">
        <v>123</v>
      </c>
      <c r="C48" s="32">
        <v>200</v>
      </c>
      <c r="D48" s="32">
        <v>200</v>
      </c>
      <c r="E48" s="32">
        <v>931.61</v>
      </c>
      <c r="F48" s="27">
        <f t="shared" si="0"/>
        <v>465.81</v>
      </c>
    </row>
    <row r="49" spans="1:6" ht="18.75">
      <c r="A49" s="39" t="s">
        <v>107</v>
      </c>
      <c r="B49" s="36" t="s">
        <v>111</v>
      </c>
      <c r="C49" s="32">
        <v>356577.22</v>
      </c>
      <c r="D49" s="32">
        <v>356577.22</v>
      </c>
      <c r="E49" s="32">
        <v>396409.08</v>
      </c>
      <c r="F49" s="27">
        <f t="shared" si="0"/>
        <v>111.17</v>
      </c>
    </row>
    <row r="50" spans="1:6" ht="18.75">
      <c r="A50" s="38" t="s">
        <v>52</v>
      </c>
      <c r="B50" s="35" t="s">
        <v>29</v>
      </c>
      <c r="C50" s="32">
        <v>0</v>
      </c>
      <c r="D50" s="32">
        <v>0</v>
      </c>
      <c r="E50" s="32">
        <v>180000</v>
      </c>
      <c r="F50" s="27">
        <v>0</v>
      </c>
    </row>
    <row r="51" spans="1:6" ht="18.75">
      <c r="A51" s="38" t="s">
        <v>30</v>
      </c>
      <c r="B51" s="35" t="s">
        <v>49</v>
      </c>
      <c r="C51" s="32">
        <f>C52+C123+C124+C125+C127+C128</f>
        <v>1623941454.5999999</v>
      </c>
      <c r="D51" s="32">
        <f>D52+D123+D124+D125+D127+D128</f>
        <v>1076081391.01</v>
      </c>
      <c r="E51" s="32">
        <f>E52+E123+E124+E125+E127+E128</f>
        <v>820190251.97000003</v>
      </c>
      <c r="F51" s="27">
        <f t="shared" si="0"/>
        <v>76.22</v>
      </c>
    </row>
    <row r="52" spans="1:6" ht="37.5">
      <c r="A52" s="38" t="s">
        <v>65</v>
      </c>
      <c r="B52" s="35" t="s">
        <v>66</v>
      </c>
      <c r="C52" s="44">
        <f>C53+C57+C90+C111</f>
        <v>1549622850</v>
      </c>
      <c r="D52" s="44">
        <f>D53+D57+D90+D111</f>
        <v>1013162786.4100001</v>
      </c>
      <c r="E52" s="44">
        <f>E53+E57+E90+E111</f>
        <v>774737785.81000006</v>
      </c>
      <c r="F52" s="27">
        <f t="shared" si="0"/>
        <v>76.47</v>
      </c>
    </row>
    <row r="53" spans="1:6" ht="37.5">
      <c r="A53" s="38" t="s">
        <v>77</v>
      </c>
      <c r="B53" s="35" t="s">
        <v>73</v>
      </c>
      <c r="C53" s="32">
        <f>C54+C55+C56</f>
        <v>132568900</v>
      </c>
      <c r="D53" s="32">
        <f>D54+D55+D56</f>
        <v>122744100</v>
      </c>
      <c r="E53" s="32">
        <f>E54+E55+E56</f>
        <v>122744100</v>
      </c>
      <c r="F53" s="27">
        <f t="shared" si="0"/>
        <v>100</v>
      </c>
    </row>
    <row r="54" spans="1:6" ht="56.25">
      <c r="A54" s="38" t="s">
        <v>100</v>
      </c>
      <c r="B54" s="36" t="s">
        <v>99</v>
      </c>
      <c r="C54" s="32">
        <v>105261400</v>
      </c>
      <c r="D54" s="32">
        <v>95436600</v>
      </c>
      <c r="E54" s="32">
        <v>95436600</v>
      </c>
      <c r="F54" s="27">
        <f t="shared" si="0"/>
        <v>100</v>
      </c>
    </row>
    <row r="55" spans="1:6" ht="18.75">
      <c r="A55" s="38" t="s">
        <v>192</v>
      </c>
      <c r="B55" s="36" t="s">
        <v>193</v>
      </c>
      <c r="C55" s="32">
        <v>6498800</v>
      </c>
      <c r="D55" s="32">
        <v>6498800</v>
      </c>
      <c r="E55" s="32">
        <v>6498800</v>
      </c>
      <c r="F55" s="27">
        <f t="shared" si="0"/>
        <v>100</v>
      </c>
    </row>
    <row r="56" spans="1:6" ht="37.5">
      <c r="A56" s="38" t="s">
        <v>194</v>
      </c>
      <c r="B56" s="36" t="s">
        <v>195</v>
      </c>
      <c r="C56" s="32">
        <v>20808700</v>
      </c>
      <c r="D56" s="32">
        <v>20808700</v>
      </c>
      <c r="E56" s="32">
        <v>20808700</v>
      </c>
      <c r="F56" s="27">
        <f t="shared" si="0"/>
        <v>100</v>
      </c>
    </row>
    <row r="57" spans="1:6" ht="37.5">
      <c r="A57" s="38" t="s">
        <v>78</v>
      </c>
      <c r="B57" s="35" t="s">
        <v>71</v>
      </c>
      <c r="C57" s="32">
        <f>C58+C82</f>
        <v>545446200</v>
      </c>
      <c r="D57" s="32">
        <f>D58+D82</f>
        <v>263660763.06</v>
      </c>
      <c r="E57" s="32">
        <f>E58+E82</f>
        <v>81145670.349999994</v>
      </c>
      <c r="F57" s="27">
        <f t="shared" si="0"/>
        <v>30.78</v>
      </c>
    </row>
    <row r="58" spans="1:6" ht="18.75">
      <c r="A58" s="38"/>
      <c r="B58" s="36" t="s">
        <v>32</v>
      </c>
      <c r="C58" s="32">
        <f>SUM(C59:C81)</f>
        <v>537403407.86000001</v>
      </c>
      <c r="D58" s="32">
        <f>SUM(D60:D81)</f>
        <v>257502523.50999999</v>
      </c>
      <c r="E58" s="32">
        <f>SUM(E60:E81)</f>
        <v>78728410.890000001</v>
      </c>
      <c r="F58" s="27">
        <f>ROUND(E58/D58*100,2)</f>
        <v>30.57</v>
      </c>
    </row>
    <row r="59" spans="1:6" ht="18.75">
      <c r="A59" s="38"/>
      <c r="B59" s="36" t="s">
        <v>31</v>
      </c>
      <c r="C59" s="32"/>
      <c r="D59" s="32"/>
      <c r="E59" s="32"/>
      <c r="F59" s="27"/>
    </row>
    <row r="60" spans="1:6" ht="93.75">
      <c r="A60" s="35" t="s">
        <v>80</v>
      </c>
      <c r="B60" s="36" t="s">
        <v>140</v>
      </c>
      <c r="C60" s="32">
        <v>2800000</v>
      </c>
      <c r="D60" s="32">
        <v>2800000</v>
      </c>
      <c r="E60" s="32">
        <v>0</v>
      </c>
      <c r="F60" s="27">
        <v>0</v>
      </c>
    </row>
    <row r="61" spans="1:6" ht="93.75">
      <c r="A61" s="40" t="s">
        <v>103</v>
      </c>
      <c r="B61" s="36" t="s">
        <v>161</v>
      </c>
      <c r="C61" s="32">
        <v>31807.86</v>
      </c>
      <c r="D61" s="32">
        <v>31807.86</v>
      </c>
      <c r="E61" s="32">
        <v>31807.86</v>
      </c>
      <c r="F61" s="27">
        <f t="shared" si="0"/>
        <v>100</v>
      </c>
    </row>
    <row r="62" spans="1:6" ht="112.5">
      <c r="A62" s="38" t="s">
        <v>92</v>
      </c>
      <c r="B62" s="36" t="s">
        <v>162</v>
      </c>
      <c r="C62" s="32">
        <v>10949900</v>
      </c>
      <c r="D62" s="32">
        <v>10949900</v>
      </c>
      <c r="E62" s="32">
        <v>6523671.8799999999</v>
      </c>
      <c r="F62" s="27">
        <f t="shared" si="0"/>
        <v>59.58</v>
      </c>
    </row>
    <row r="63" spans="1:6" ht="112.5">
      <c r="A63" s="35" t="s">
        <v>94</v>
      </c>
      <c r="B63" s="36" t="s">
        <v>143</v>
      </c>
      <c r="C63" s="32">
        <v>9673900</v>
      </c>
      <c r="D63" s="32">
        <v>7324480.5800000001</v>
      </c>
      <c r="E63" s="32">
        <v>3554514.21</v>
      </c>
      <c r="F63" s="27">
        <f t="shared" ref="F63" si="1">ROUND(E63/D63*100,2)</f>
        <v>48.53</v>
      </c>
    </row>
    <row r="64" spans="1:6" ht="75">
      <c r="A64" s="35" t="s">
        <v>173</v>
      </c>
      <c r="B64" s="36" t="s">
        <v>172</v>
      </c>
      <c r="C64" s="32">
        <v>0</v>
      </c>
      <c r="D64" s="32">
        <v>0</v>
      </c>
      <c r="E64" s="32">
        <v>0</v>
      </c>
      <c r="F64" s="27">
        <v>0</v>
      </c>
    </row>
    <row r="65" spans="1:6" ht="93.75">
      <c r="A65" s="38" t="s">
        <v>79</v>
      </c>
      <c r="B65" s="36" t="s">
        <v>145</v>
      </c>
      <c r="C65" s="32">
        <v>6858400</v>
      </c>
      <c r="D65" s="32">
        <v>6204500</v>
      </c>
      <c r="E65" s="32">
        <v>5369753.4000000004</v>
      </c>
      <c r="F65" s="27">
        <f t="shared" si="0"/>
        <v>86.55</v>
      </c>
    </row>
    <row r="66" spans="1:6" ht="75">
      <c r="A66" s="38" t="s">
        <v>79</v>
      </c>
      <c r="B66" s="36" t="s">
        <v>144</v>
      </c>
      <c r="C66" s="32">
        <v>20210200</v>
      </c>
      <c r="D66" s="32">
        <v>20210200</v>
      </c>
      <c r="E66" s="32">
        <v>20176106.640000001</v>
      </c>
      <c r="F66" s="27">
        <f t="shared" si="0"/>
        <v>99.83</v>
      </c>
    </row>
    <row r="67" spans="1:6" ht="131.25">
      <c r="A67" s="38" t="s">
        <v>79</v>
      </c>
      <c r="B67" s="36" t="s">
        <v>141</v>
      </c>
      <c r="C67" s="32">
        <v>4563400</v>
      </c>
      <c r="D67" s="32">
        <v>4109368.4</v>
      </c>
      <c r="E67" s="32">
        <v>3412394.1</v>
      </c>
      <c r="F67" s="27">
        <f t="shared" si="0"/>
        <v>83.04</v>
      </c>
    </row>
    <row r="68" spans="1:6" ht="75">
      <c r="A68" s="38" t="s">
        <v>79</v>
      </c>
      <c r="B68" s="36" t="s">
        <v>136</v>
      </c>
      <c r="C68" s="32">
        <v>103607100</v>
      </c>
      <c r="D68" s="32">
        <v>58967100</v>
      </c>
      <c r="E68" s="32">
        <v>22918728.539999999</v>
      </c>
      <c r="F68" s="27">
        <f t="shared" si="0"/>
        <v>38.869999999999997</v>
      </c>
    </row>
    <row r="69" spans="1:6" ht="93.75">
      <c r="A69" s="38" t="s">
        <v>79</v>
      </c>
      <c r="B69" s="36" t="s">
        <v>163</v>
      </c>
      <c r="C69" s="32">
        <v>3197700</v>
      </c>
      <c r="D69" s="32">
        <v>3197700</v>
      </c>
      <c r="E69" s="32">
        <v>3197700</v>
      </c>
      <c r="F69" s="27">
        <f t="shared" si="0"/>
        <v>100</v>
      </c>
    </row>
    <row r="70" spans="1:6" ht="93.75">
      <c r="A70" s="38" t="s">
        <v>79</v>
      </c>
      <c r="B70" s="36" t="s">
        <v>142</v>
      </c>
      <c r="C70" s="32">
        <v>51100</v>
      </c>
      <c r="D70" s="32">
        <v>43000</v>
      </c>
      <c r="E70" s="32">
        <v>32600</v>
      </c>
      <c r="F70" s="27">
        <f t="shared" si="0"/>
        <v>75.81</v>
      </c>
    </row>
    <row r="71" spans="1:6" ht="75">
      <c r="A71" s="35" t="s">
        <v>79</v>
      </c>
      <c r="B71" s="36" t="s">
        <v>137</v>
      </c>
      <c r="C71" s="32">
        <v>314300</v>
      </c>
      <c r="D71" s="32">
        <v>314300</v>
      </c>
      <c r="E71" s="32">
        <v>314300</v>
      </c>
      <c r="F71" s="27">
        <f t="shared" si="0"/>
        <v>100</v>
      </c>
    </row>
    <row r="72" spans="1:6" ht="93.75">
      <c r="A72" s="38" t="s">
        <v>79</v>
      </c>
      <c r="B72" s="36" t="s">
        <v>138</v>
      </c>
      <c r="C72" s="32">
        <v>1538000</v>
      </c>
      <c r="D72" s="32">
        <v>1538000</v>
      </c>
      <c r="E72" s="32">
        <v>1538000</v>
      </c>
      <c r="F72" s="27">
        <f t="shared" si="0"/>
        <v>100</v>
      </c>
    </row>
    <row r="73" spans="1:6" ht="75">
      <c r="A73" s="40" t="s">
        <v>98</v>
      </c>
      <c r="B73" s="36" t="s">
        <v>168</v>
      </c>
      <c r="C73" s="32">
        <v>0</v>
      </c>
      <c r="D73" s="32">
        <v>0</v>
      </c>
      <c r="E73" s="32">
        <v>0</v>
      </c>
      <c r="F73" s="27">
        <v>0</v>
      </c>
    </row>
    <row r="74" spans="1:6" ht="93.75">
      <c r="A74" s="40" t="s">
        <v>98</v>
      </c>
      <c r="B74" s="36" t="s">
        <v>166</v>
      </c>
      <c r="C74" s="32">
        <v>228000000</v>
      </c>
      <c r="D74" s="32">
        <v>0</v>
      </c>
      <c r="E74" s="32">
        <v>0</v>
      </c>
      <c r="F74" s="27">
        <v>0</v>
      </c>
    </row>
    <row r="75" spans="1:6" ht="168.75">
      <c r="A75" s="40" t="s">
        <v>98</v>
      </c>
      <c r="B75" s="36" t="s">
        <v>167</v>
      </c>
      <c r="C75" s="32">
        <v>5479300</v>
      </c>
      <c r="D75" s="32">
        <v>3652866.67</v>
      </c>
      <c r="E75" s="32">
        <v>0</v>
      </c>
      <c r="F75" s="27">
        <v>0</v>
      </c>
    </row>
    <row r="76" spans="1:6" ht="131.25">
      <c r="A76" s="40" t="s">
        <v>98</v>
      </c>
      <c r="B76" s="36" t="s">
        <v>165</v>
      </c>
      <c r="C76" s="32">
        <v>100740800</v>
      </c>
      <c r="D76" s="32">
        <v>100740800</v>
      </c>
      <c r="E76" s="32">
        <v>0</v>
      </c>
      <c r="F76" s="27">
        <v>0</v>
      </c>
    </row>
    <row r="77" spans="1:6" ht="93.75">
      <c r="A77" s="40" t="s">
        <v>98</v>
      </c>
      <c r="B77" s="36" t="s">
        <v>164</v>
      </c>
      <c r="C77" s="32">
        <v>1908600</v>
      </c>
      <c r="D77" s="32">
        <v>0</v>
      </c>
      <c r="E77" s="32">
        <v>0</v>
      </c>
      <c r="F77" s="27">
        <v>0</v>
      </c>
    </row>
    <row r="78" spans="1:6" ht="131.25">
      <c r="A78" s="40" t="s">
        <v>98</v>
      </c>
      <c r="B78" s="36" t="s">
        <v>185</v>
      </c>
      <c r="C78" s="32">
        <v>800000</v>
      </c>
      <c r="D78" s="32">
        <v>800000</v>
      </c>
      <c r="E78" s="32">
        <v>581367.23</v>
      </c>
      <c r="F78" s="27">
        <f t="shared" si="0"/>
        <v>72.67</v>
      </c>
    </row>
    <row r="79" spans="1:6" ht="112.5">
      <c r="A79" s="40" t="s">
        <v>124</v>
      </c>
      <c r="B79" s="36" t="s">
        <v>171</v>
      </c>
      <c r="C79" s="32">
        <v>357000</v>
      </c>
      <c r="D79" s="32">
        <v>296600</v>
      </c>
      <c r="E79" s="32">
        <v>180876.03</v>
      </c>
      <c r="F79" s="27">
        <f t="shared" si="0"/>
        <v>60.98</v>
      </c>
    </row>
    <row r="80" spans="1:6" ht="131.25">
      <c r="A80" s="40" t="s">
        <v>139</v>
      </c>
      <c r="B80" s="36" t="s">
        <v>169</v>
      </c>
      <c r="C80" s="32">
        <v>6385000</v>
      </c>
      <c r="D80" s="32">
        <v>6385000</v>
      </c>
      <c r="E80" s="32">
        <v>1915500</v>
      </c>
      <c r="F80" s="27">
        <f t="shared" si="0"/>
        <v>30</v>
      </c>
    </row>
    <row r="81" spans="1:6" ht="131.25">
      <c r="A81" s="40" t="s">
        <v>139</v>
      </c>
      <c r="B81" s="36" t="s">
        <v>170</v>
      </c>
      <c r="C81" s="32">
        <v>29936900</v>
      </c>
      <c r="D81" s="32">
        <v>29936900</v>
      </c>
      <c r="E81" s="32">
        <v>8981091</v>
      </c>
      <c r="F81" s="27">
        <f t="shared" ref="F81" si="2">ROUND(E81/D81*100,2)</f>
        <v>30</v>
      </c>
    </row>
    <row r="82" spans="1:6" ht="18.75">
      <c r="A82" s="38"/>
      <c r="B82" s="36" t="s">
        <v>33</v>
      </c>
      <c r="C82" s="32">
        <f>SUM(C83:C89)</f>
        <v>8042792.1399999997</v>
      </c>
      <c r="D82" s="32">
        <f>SUM(D83:D89)</f>
        <v>6158239.5500000007</v>
      </c>
      <c r="E82" s="32">
        <f>SUM(E83:E89)</f>
        <v>2417259.46</v>
      </c>
      <c r="F82" s="27">
        <f>ROUND(E82/D82*100,2)</f>
        <v>39.25</v>
      </c>
    </row>
    <row r="83" spans="1:6" ht="18.75">
      <c r="A83" s="38"/>
      <c r="B83" s="36" t="s">
        <v>31</v>
      </c>
      <c r="C83" s="32"/>
      <c r="D83" s="32"/>
      <c r="E83" s="32"/>
      <c r="F83" s="27"/>
    </row>
    <row r="84" spans="1:6" ht="75">
      <c r="A84" s="41" t="s">
        <v>177</v>
      </c>
      <c r="B84" s="36" t="s">
        <v>178</v>
      </c>
      <c r="C84" s="32">
        <v>0</v>
      </c>
      <c r="D84" s="32">
        <v>0</v>
      </c>
      <c r="E84" s="32">
        <v>0</v>
      </c>
      <c r="F84" s="27">
        <v>0</v>
      </c>
    </row>
    <row r="85" spans="1:6" ht="112.5">
      <c r="A85" s="41" t="s">
        <v>102</v>
      </c>
      <c r="B85" s="36" t="s">
        <v>146</v>
      </c>
      <c r="C85" s="32">
        <v>5323000</v>
      </c>
      <c r="D85" s="32">
        <v>3477047.41</v>
      </c>
      <c r="E85" s="32">
        <v>1866674.84</v>
      </c>
      <c r="F85" s="27">
        <f>ROUND(E85/D85*100,2)</f>
        <v>53.69</v>
      </c>
    </row>
    <row r="86" spans="1:6" ht="112.5">
      <c r="A86" s="38" t="s">
        <v>92</v>
      </c>
      <c r="B86" s="36" t="s">
        <v>174</v>
      </c>
      <c r="C86" s="32">
        <v>688100</v>
      </c>
      <c r="D86" s="32">
        <v>688100</v>
      </c>
      <c r="E86" s="32">
        <v>409950.62</v>
      </c>
      <c r="F86" s="27">
        <f>ROUND(E86/D86*100,2)</f>
        <v>59.58</v>
      </c>
    </row>
    <row r="87" spans="1:6" ht="93.75">
      <c r="A87" s="38" t="s">
        <v>103</v>
      </c>
      <c r="B87" s="36" t="s">
        <v>175</v>
      </c>
      <c r="C87" s="32">
        <v>24992.14</v>
      </c>
      <c r="D87" s="32">
        <v>24992.14</v>
      </c>
      <c r="E87" s="32">
        <v>24992.14</v>
      </c>
      <c r="F87" s="27">
        <f>ROUND(E87/D87*100,2)</f>
        <v>100</v>
      </c>
    </row>
    <row r="88" spans="1:6" ht="112.5">
      <c r="A88" s="38" t="s">
        <v>124</v>
      </c>
      <c r="B88" s="36" t="s">
        <v>176</v>
      </c>
      <c r="C88" s="32">
        <v>228200</v>
      </c>
      <c r="D88" s="32">
        <v>189600</v>
      </c>
      <c r="E88" s="32">
        <v>115641.86</v>
      </c>
      <c r="F88" s="27">
        <f>ROUND(E88/D88*100,2)</f>
        <v>60.99</v>
      </c>
    </row>
    <row r="89" spans="1:6" ht="112.5">
      <c r="A89" s="38" t="s">
        <v>80</v>
      </c>
      <c r="B89" s="36" t="s">
        <v>147</v>
      </c>
      <c r="C89" s="32">
        <v>1778500</v>
      </c>
      <c r="D89" s="32">
        <v>1778500</v>
      </c>
      <c r="E89" s="32">
        <v>0</v>
      </c>
      <c r="F89" s="27">
        <v>0</v>
      </c>
    </row>
    <row r="90" spans="1:6" ht="37.5">
      <c r="A90" s="38" t="s">
        <v>81</v>
      </c>
      <c r="B90" s="35" t="s">
        <v>74</v>
      </c>
      <c r="C90" s="32">
        <f>C91+C106</f>
        <v>838129900</v>
      </c>
      <c r="D90" s="32">
        <f>D91+D106</f>
        <v>601694954.41000009</v>
      </c>
      <c r="E90" s="32">
        <f>E91+E106</f>
        <v>538019017.19000006</v>
      </c>
      <c r="F90" s="27">
        <f>ROUND(E90/D90*100,2)</f>
        <v>89.42</v>
      </c>
    </row>
    <row r="91" spans="1:6" ht="18.75">
      <c r="A91" s="42"/>
      <c r="B91" s="36" t="s">
        <v>32</v>
      </c>
      <c r="C91" s="32">
        <f>SUM(C92:C105)</f>
        <v>831921900</v>
      </c>
      <c r="D91" s="32">
        <f>SUM(D92:D105)</f>
        <v>596686209.41000009</v>
      </c>
      <c r="E91" s="32">
        <f>SUM(E92:E105)</f>
        <v>532982432.19</v>
      </c>
      <c r="F91" s="27">
        <f>ROUND(E91/D91*100,2)</f>
        <v>89.32</v>
      </c>
    </row>
    <row r="92" spans="1:6" ht="18.75">
      <c r="A92" s="41"/>
      <c r="B92" s="36" t="s">
        <v>31</v>
      </c>
      <c r="C92" s="32"/>
      <c r="D92" s="32"/>
      <c r="E92" s="32"/>
      <c r="F92" s="27"/>
    </row>
    <row r="93" spans="1:6" ht="131.25">
      <c r="A93" s="35" t="s">
        <v>82</v>
      </c>
      <c r="B93" s="36" t="s">
        <v>148</v>
      </c>
      <c r="C93" s="32">
        <v>752621000</v>
      </c>
      <c r="D93" s="32">
        <v>537820768</v>
      </c>
      <c r="E93" s="32">
        <v>480244503.25999999</v>
      </c>
      <c r="F93" s="27">
        <f t="shared" ref="F93:F98" si="3">ROUND(E93/D93*100,2)</f>
        <v>89.29</v>
      </c>
    </row>
    <row r="94" spans="1:6" ht="150">
      <c r="A94" s="38" t="s">
        <v>82</v>
      </c>
      <c r="B94" s="36" t="s">
        <v>149</v>
      </c>
      <c r="C94" s="32">
        <v>50895100</v>
      </c>
      <c r="D94" s="32">
        <v>32866774.469999999</v>
      </c>
      <c r="E94" s="32">
        <v>32844065.039999999</v>
      </c>
      <c r="F94" s="27">
        <f t="shared" si="3"/>
        <v>99.93</v>
      </c>
    </row>
    <row r="95" spans="1:6" ht="150">
      <c r="A95" s="38" t="s">
        <v>82</v>
      </c>
      <c r="B95" s="36" t="s">
        <v>150</v>
      </c>
      <c r="C95" s="32">
        <v>587500</v>
      </c>
      <c r="D95" s="32">
        <v>587500</v>
      </c>
      <c r="E95" s="32">
        <v>291755</v>
      </c>
      <c r="F95" s="27">
        <f t="shared" si="3"/>
        <v>49.66</v>
      </c>
    </row>
    <row r="96" spans="1:6" ht="75">
      <c r="A96" s="38" t="s">
        <v>82</v>
      </c>
      <c r="B96" s="36" t="s">
        <v>151</v>
      </c>
      <c r="C96" s="32">
        <v>1902300</v>
      </c>
      <c r="D96" s="32">
        <v>1449409.5</v>
      </c>
      <c r="E96" s="32">
        <v>1404716.93</v>
      </c>
      <c r="F96" s="27">
        <f t="shared" si="3"/>
        <v>96.92</v>
      </c>
    </row>
    <row r="97" spans="1:6" ht="187.5">
      <c r="A97" s="38" t="s">
        <v>82</v>
      </c>
      <c r="B97" s="36" t="s">
        <v>152</v>
      </c>
      <c r="C97" s="32">
        <v>1109500</v>
      </c>
      <c r="D97" s="32">
        <v>659355.88</v>
      </c>
      <c r="E97" s="32">
        <v>613009.39</v>
      </c>
      <c r="F97" s="27">
        <f t="shared" si="3"/>
        <v>92.97</v>
      </c>
    </row>
    <row r="98" spans="1:6" ht="131.25">
      <c r="A98" s="38" t="s">
        <v>82</v>
      </c>
      <c r="B98" s="36" t="s">
        <v>153</v>
      </c>
      <c r="C98" s="32">
        <v>319400</v>
      </c>
      <c r="D98" s="32">
        <v>319400</v>
      </c>
      <c r="E98" s="32">
        <v>319400</v>
      </c>
      <c r="F98" s="27">
        <f t="shared" si="3"/>
        <v>100</v>
      </c>
    </row>
    <row r="99" spans="1:6" ht="75">
      <c r="A99" s="38" t="s">
        <v>82</v>
      </c>
      <c r="B99" s="36" t="s">
        <v>154</v>
      </c>
      <c r="C99" s="32">
        <v>7978900</v>
      </c>
      <c r="D99" s="32">
        <v>7977472.5</v>
      </c>
      <c r="E99" s="32">
        <v>3821729</v>
      </c>
      <c r="F99" s="27">
        <f>ROUND(E99/D99*100,2)</f>
        <v>47.91</v>
      </c>
    </row>
    <row r="100" spans="1:6" ht="187.5">
      <c r="A100" s="38" t="s">
        <v>82</v>
      </c>
      <c r="B100" s="36" t="s">
        <v>155</v>
      </c>
      <c r="C100" s="32">
        <v>3500</v>
      </c>
      <c r="D100" s="32">
        <v>0</v>
      </c>
      <c r="E100" s="32">
        <v>0</v>
      </c>
      <c r="F100" s="27">
        <v>0</v>
      </c>
    </row>
    <row r="101" spans="1:6" ht="112.5">
      <c r="A101" s="38" t="s">
        <v>82</v>
      </c>
      <c r="B101" s="36" t="s">
        <v>156</v>
      </c>
      <c r="C101" s="32">
        <v>4822400</v>
      </c>
      <c r="D101" s="32">
        <v>3659336.84</v>
      </c>
      <c r="E101" s="32">
        <v>3184807.04</v>
      </c>
      <c r="F101" s="27">
        <f t="shared" ref="F101:F106" si="4">ROUND(E101/D101*100,2)</f>
        <v>87.03</v>
      </c>
    </row>
    <row r="102" spans="1:6" ht="112.5">
      <c r="A102" s="38" t="s">
        <v>82</v>
      </c>
      <c r="B102" s="36" t="s">
        <v>157</v>
      </c>
      <c r="C102" s="32">
        <v>85600</v>
      </c>
      <c r="D102" s="32">
        <v>85600</v>
      </c>
      <c r="E102" s="32">
        <v>85600</v>
      </c>
      <c r="F102" s="27">
        <f t="shared" si="4"/>
        <v>100</v>
      </c>
    </row>
    <row r="103" spans="1:6" ht="112.5">
      <c r="A103" s="38" t="s">
        <v>82</v>
      </c>
      <c r="B103" s="36" t="s">
        <v>179</v>
      </c>
      <c r="C103" s="32">
        <v>451800</v>
      </c>
      <c r="D103" s="32">
        <v>451800</v>
      </c>
      <c r="E103" s="32">
        <v>31464</v>
      </c>
      <c r="F103" s="27">
        <f t="shared" si="4"/>
        <v>6.96</v>
      </c>
    </row>
    <row r="104" spans="1:6" ht="150">
      <c r="A104" s="35" t="s">
        <v>83</v>
      </c>
      <c r="B104" s="36" t="s">
        <v>180</v>
      </c>
      <c r="C104" s="32">
        <v>9731000</v>
      </c>
      <c r="D104" s="32">
        <v>9398000</v>
      </c>
      <c r="E104" s="32">
        <v>9203291.0199999996</v>
      </c>
      <c r="F104" s="27">
        <f t="shared" si="4"/>
        <v>97.93</v>
      </c>
    </row>
    <row r="105" spans="1:6" ht="150">
      <c r="A105" s="38" t="s">
        <v>84</v>
      </c>
      <c r="B105" s="36" t="s">
        <v>158</v>
      </c>
      <c r="C105" s="32">
        <v>1413900</v>
      </c>
      <c r="D105" s="32">
        <v>1410792.22</v>
      </c>
      <c r="E105" s="32">
        <v>938091.51</v>
      </c>
      <c r="F105" s="27">
        <f t="shared" si="4"/>
        <v>66.489999999999995</v>
      </c>
    </row>
    <row r="106" spans="1:6" ht="18.75">
      <c r="A106" s="43"/>
      <c r="B106" s="36" t="s">
        <v>33</v>
      </c>
      <c r="C106" s="32">
        <f>SUM(C107:C110)</f>
        <v>6208000</v>
      </c>
      <c r="D106" s="32">
        <f>SUM(D107:D110)</f>
        <v>5008745</v>
      </c>
      <c r="E106" s="32">
        <f>SUM(E107:E110)</f>
        <v>5036585</v>
      </c>
      <c r="F106" s="27">
        <f t="shared" si="4"/>
        <v>100.56</v>
      </c>
    </row>
    <row r="107" spans="1:6" ht="18.75">
      <c r="A107" s="38"/>
      <c r="B107" s="36" t="s">
        <v>31</v>
      </c>
      <c r="C107" s="32"/>
      <c r="D107" s="32"/>
      <c r="E107" s="32"/>
      <c r="F107" s="27"/>
    </row>
    <row r="108" spans="1:6" ht="131.25">
      <c r="A108" s="38" t="s">
        <v>97</v>
      </c>
      <c r="B108" s="36" t="s">
        <v>160</v>
      </c>
      <c r="C108" s="32">
        <v>2569700</v>
      </c>
      <c r="D108" s="32">
        <v>1915935</v>
      </c>
      <c r="E108" s="32">
        <v>1945475</v>
      </c>
      <c r="F108" s="27">
        <f>ROUND(E108/D108*100,2)</f>
        <v>101.54</v>
      </c>
    </row>
    <row r="109" spans="1:6" ht="112.5">
      <c r="A109" s="38" t="s">
        <v>96</v>
      </c>
      <c r="B109" s="36" t="s">
        <v>159</v>
      </c>
      <c r="C109" s="32">
        <v>1700</v>
      </c>
      <c r="D109" s="32">
        <v>1700</v>
      </c>
      <c r="E109" s="32">
        <v>0</v>
      </c>
      <c r="F109" s="27">
        <v>0</v>
      </c>
    </row>
    <row r="110" spans="1:6" ht="131.25">
      <c r="A110" s="38" t="s">
        <v>84</v>
      </c>
      <c r="B110" s="36" t="s">
        <v>181</v>
      </c>
      <c r="C110" s="32">
        <v>3636600</v>
      </c>
      <c r="D110" s="32">
        <v>3091110</v>
      </c>
      <c r="E110" s="32">
        <v>3091110</v>
      </c>
      <c r="F110" s="27">
        <f>ROUND(E110/D110*100,2)</f>
        <v>100</v>
      </c>
    </row>
    <row r="111" spans="1:6" ht="18.75">
      <c r="A111" s="38" t="s">
        <v>85</v>
      </c>
      <c r="B111" s="38" t="s">
        <v>48</v>
      </c>
      <c r="C111" s="32">
        <f>C112+C119</f>
        <v>33477850</v>
      </c>
      <c r="D111" s="32">
        <f>D112+D119</f>
        <v>25062968.940000001</v>
      </c>
      <c r="E111" s="32">
        <f>E112+E119</f>
        <v>32828998.27</v>
      </c>
      <c r="F111" s="27">
        <f>ROUND(E111/D111*100,2)</f>
        <v>130.99</v>
      </c>
    </row>
    <row r="112" spans="1:6" ht="18.75">
      <c r="A112" s="38"/>
      <c r="B112" s="36" t="s">
        <v>32</v>
      </c>
      <c r="C112" s="32">
        <f>SUM(C113:C118)</f>
        <v>4261050</v>
      </c>
      <c r="D112" s="32">
        <f>SUM(D113:D118)</f>
        <v>3450668.94</v>
      </c>
      <c r="E112" s="32">
        <f>SUM(E113:E118)</f>
        <v>12679104.129999999</v>
      </c>
      <c r="F112" s="27">
        <f>ROUND(E112/D112*100,2)</f>
        <v>367.44</v>
      </c>
    </row>
    <row r="113" spans="1:6" ht="18.75">
      <c r="A113" s="38"/>
      <c r="B113" s="36" t="s">
        <v>31</v>
      </c>
      <c r="C113" s="32"/>
      <c r="D113" s="32"/>
      <c r="E113" s="32"/>
      <c r="F113" s="27"/>
    </row>
    <row r="114" spans="1:6" ht="112.5">
      <c r="A114" s="38" t="s">
        <v>86</v>
      </c>
      <c r="B114" s="36" t="s">
        <v>135</v>
      </c>
      <c r="C114" s="32">
        <v>3070500</v>
      </c>
      <c r="D114" s="32">
        <v>2260118.94</v>
      </c>
      <c r="E114" s="32">
        <v>1959104.13</v>
      </c>
      <c r="F114" s="27">
        <f>ROUND(E114/D114*100,2)</f>
        <v>86.68</v>
      </c>
    </row>
    <row r="115" spans="1:6" ht="93.75">
      <c r="A115" s="38" t="s">
        <v>86</v>
      </c>
      <c r="B115" s="36" t="s">
        <v>186</v>
      </c>
      <c r="C115" s="32">
        <v>630000</v>
      </c>
      <c r="D115" s="32">
        <v>630000</v>
      </c>
      <c r="E115" s="32">
        <v>720000</v>
      </c>
      <c r="F115" s="27">
        <f>ROUND(E115/D115*100,2)</f>
        <v>114.29</v>
      </c>
    </row>
    <row r="116" spans="1:6" ht="93.75">
      <c r="A116" s="38" t="s">
        <v>86</v>
      </c>
      <c r="B116" s="36" t="s">
        <v>196</v>
      </c>
      <c r="C116" s="32">
        <v>0</v>
      </c>
      <c r="D116" s="32">
        <v>0</v>
      </c>
      <c r="E116" s="32">
        <v>10000000</v>
      </c>
      <c r="F116" s="27">
        <v>0</v>
      </c>
    </row>
    <row r="117" spans="1:6" ht="93.75">
      <c r="A117" s="38" t="s">
        <v>86</v>
      </c>
      <c r="B117" s="36" t="s">
        <v>190</v>
      </c>
      <c r="C117" s="32">
        <v>240000</v>
      </c>
      <c r="D117" s="32">
        <v>240000</v>
      </c>
      <c r="E117" s="32">
        <v>0</v>
      </c>
      <c r="F117" s="27">
        <f>ROUND(E117/D117*100,2)</f>
        <v>0</v>
      </c>
    </row>
    <row r="118" spans="1:6" ht="56.25">
      <c r="A118" s="38" t="s">
        <v>86</v>
      </c>
      <c r="B118" s="36" t="s">
        <v>191</v>
      </c>
      <c r="C118" s="32">
        <v>320550</v>
      </c>
      <c r="D118" s="32">
        <v>320550</v>
      </c>
      <c r="E118" s="32">
        <v>0</v>
      </c>
      <c r="F118" s="27">
        <f>ROUND(E118/D118*100,2)</f>
        <v>0</v>
      </c>
    </row>
    <row r="119" spans="1:6" ht="18.75">
      <c r="A119" s="29"/>
      <c r="B119" s="30" t="s">
        <v>33</v>
      </c>
      <c r="C119" s="32">
        <f>SUM(C120:C122)</f>
        <v>29216800</v>
      </c>
      <c r="D119" s="32">
        <f>SUM(D120:D122)</f>
        <v>21612300</v>
      </c>
      <c r="E119" s="32">
        <f>SUM(E120:E122)</f>
        <v>20149894.140000001</v>
      </c>
      <c r="F119" s="27">
        <f>ROUND(E119/D119*100,2)</f>
        <v>93.23</v>
      </c>
    </row>
    <row r="120" spans="1:6" ht="18.75">
      <c r="A120" s="29"/>
      <c r="B120" s="30" t="s">
        <v>31</v>
      </c>
      <c r="C120" s="32"/>
      <c r="D120" s="32"/>
      <c r="E120" s="32"/>
      <c r="F120" s="27"/>
    </row>
    <row r="121" spans="1:6" ht="150">
      <c r="A121" s="38" t="s">
        <v>101</v>
      </c>
      <c r="B121" s="36" t="s">
        <v>182</v>
      </c>
      <c r="C121" s="32">
        <v>29060600</v>
      </c>
      <c r="D121" s="32">
        <v>21495120</v>
      </c>
      <c r="E121" s="32">
        <v>20039412.210000001</v>
      </c>
      <c r="F121" s="27">
        <f>ROUND(E121/D121*100,2)</f>
        <v>93.23</v>
      </c>
    </row>
    <row r="122" spans="1:6" ht="187.5">
      <c r="A122" s="38" t="s">
        <v>183</v>
      </c>
      <c r="B122" s="36" t="s">
        <v>184</v>
      </c>
      <c r="C122" s="32">
        <v>156200</v>
      </c>
      <c r="D122" s="32">
        <v>117180</v>
      </c>
      <c r="E122" s="32">
        <v>110481.93</v>
      </c>
      <c r="F122" s="27">
        <f t="shared" ref="F122:F124" si="5">ROUND(E122/D122*100,2)</f>
        <v>94.28</v>
      </c>
    </row>
    <row r="123" spans="1:6" ht="37.5">
      <c r="A123" s="38" t="s">
        <v>87</v>
      </c>
      <c r="B123" s="36" t="s">
        <v>88</v>
      </c>
      <c r="C123" s="32">
        <v>0</v>
      </c>
      <c r="D123" s="32">
        <v>0</v>
      </c>
      <c r="E123" s="32">
        <v>0</v>
      </c>
      <c r="F123" s="27">
        <v>0</v>
      </c>
    </row>
    <row r="124" spans="1:6" ht="37.5">
      <c r="A124" s="38" t="s">
        <v>89</v>
      </c>
      <c r="B124" s="36" t="s">
        <v>90</v>
      </c>
      <c r="C124" s="32">
        <v>73362000</v>
      </c>
      <c r="D124" s="32">
        <v>61962000</v>
      </c>
      <c r="E124" s="32">
        <v>44950189</v>
      </c>
      <c r="F124" s="27">
        <f t="shared" si="5"/>
        <v>72.540000000000006</v>
      </c>
    </row>
    <row r="125" spans="1:6" ht="18.75">
      <c r="A125" s="38" t="s">
        <v>53</v>
      </c>
      <c r="B125" s="36" t="s">
        <v>34</v>
      </c>
      <c r="C125" s="32">
        <f>C126</f>
        <v>975910</v>
      </c>
      <c r="D125" s="32">
        <f>D126</f>
        <v>975910</v>
      </c>
      <c r="E125" s="32">
        <f>E126</f>
        <v>468230</v>
      </c>
      <c r="F125" s="27">
        <f t="shared" ref="F125:F128" si="6">ROUND(E125/D125*100,2)</f>
        <v>47.98</v>
      </c>
    </row>
    <row r="126" spans="1:6" ht="18.75">
      <c r="A126" s="38" t="s">
        <v>125</v>
      </c>
      <c r="B126" s="36" t="s">
        <v>126</v>
      </c>
      <c r="C126" s="32">
        <v>975910</v>
      </c>
      <c r="D126" s="32">
        <v>975910</v>
      </c>
      <c r="E126" s="32">
        <v>468230</v>
      </c>
      <c r="F126" s="27">
        <f t="shared" si="6"/>
        <v>47.98</v>
      </c>
    </row>
    <row r="127" spans="1:6" ht="112.5">
      <c r="A127" s="38" t="s">
        <v>75</v>
      </c>
      <c r="B127" s="36" t="s">
        <v>76</v>
      </c>
      <c r="C127" s="32">
        <v>0</v>
      </c>
      <c r="D127" s="32">
        <v>0</v>
      </c>
      <c r="E127" s="32">
        <v>56979.48</v>
      </c>
      <c r="F127" s="27">
        <v>0</v>
      </c>
    </row>
    <row r="128" spans="1:6" ht="56.25">
      <c r="A128" s="38" t="s">
        <v>46</v>
      </c>
      <c r="B128" s="36" t="s">
        <v>47</v>
      </c>
      <c r="C128" s="32">
        <v>-19305.400000000001</v>
      </c>
      <c r="D128" s="32">
        <v>-19305.400000000001</v>
      </c>
      <c r="E128" s="32">
        <v>-22932.32</v>
      </c>
      <c r="F128" s="27">
        <f t="shared" si="6"/>
        <v>118.79</v>
      </c>
    </row>
    <row r="129" spans="1:6" ht="18.75">
      <c r="A129" s="31" t="s">
        <v>35</v>
      </c>
      <c r="B129" s="31"/>
      <c r="C129" s="32">
        <f>C10+C51</f>
        <v>2670732183.54</v>
      </c>
      <c r="D129" s="32">
        <f>D10+D51</f>
        <v>1859422629.0500002</v>
      </c>
      <c r="E129" s="32">
        <f>E10+E51</f>
        <v>1523095498.6500001</v>
      </c>
      <c r="F129" s="27">
        <f>ROUND(E129/D129*100,2)</f>
        <v>81.91</v>
      </c>
    </row>
  </sheetData>
  <autoFilter ref="A8:F129"/>
  <mergeCells count="1">
    <mergeCell ref="A5:E5"/>
  </mergeCells>
  <pageMargins left="1.1811023622047245" right="0.39370078740157483" top="0.78740157480314965" bottom="0.78740157480314965" header="0.31496062992125984" footer="0.11811023622047245"/>
  <pageSetup paperSize="9" scale="40" firstPageNumber="2" fitToWidth="0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1_девять месяцев 2025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Kaznachey-3</cp:lastModifiedBy>
  <cp:lastPrinted>2025-11-08T07:46:48Z</cp:lastPrinted>
  <dcterms:created xsi:type="dcterms:W3CDTF">2009-01-12T03:44:46Z</dcterms:created>
  <dcterms:modified xsi:type="dcterms:W3CDTF">2025-11-08T07:46:51Z</dcterms:modified>
</cp:coreProperties>
</file>