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90" yWindow="60" windowWidth="14130" windowHeight="12060"/>
  </bookViews>
  <sheets>
    <sheet name="Приложение 3.1" sheetId="20" r:id="rId1"/>
  </sheets>
  <definedNames>
    <definedName name="_xlnm._FilterDatabase" localSheetId="0" hidden="1">'Приложение 3.1'!$A$9:$F$121</definedName>
    <definedName name="_xlnm.Print_Titles" localSheetId="0">'Приложение 3.1'!$9:$9</definedName>
    <definedName name="_xlnm.Print_Area" localSheetId="0">'Приложение 3.1'!$A$1:$D$121</definedName>
  </definedNames>
  <calcPr calcId="144525"/>
</workbook>
</file>

<file path=xl/calcChain.xml><?xml version="1.0" encoding="utf-8"?>
<calcChain xmlns="http://schemas.openxmlformats.org/spreadsheetml/2006/main">
  <c r="C14" i="20" l="1"/>
  <c r="D14" i="20" l="1"/>
  <c r="D85" i="20" l="1"/>
  <c r="C85" i="20"/>
  <c r="D82" i="20" l="1"/>
  <c r="C82" i="20"/>
  <c r="D117" i="20"/>
  <c r="C117" i="20"/>
  <c r="D112" i="20"/>
  <c r="C112" i="20"/>
  <c r="C111" i="20" l="1"/>
  <c r="D111" i="20"/>
  <c r="C105" i="20"/>
  <c r="D105" i="20"/>
  <c r="C65" i="20"/>
  <c r="D65" i="20"/>
  <c r="C71" i="20"/>
  <c r="D77" i="20"/>
  <c r="D68" i="20" s="1"/>
  <c r="C77" i="20"/>
  <c r="C68" i="20" l="1"/>
  <c r="C67" i="20" s="1"/>
  <c r="C84" i="20"/>
  <c r="D84" i="20"/>
  <c r="D67" i="20"/>
  <c r="C64" i="20" l="1"/>
  <c r="C63" i="20" s="1"/>
  <c r="D64" i="20"/>
  <c r="D63" i="20" s="1"/>
  <c r="C47" i="20"/>
  <c r="D47" i="20"/>
  <c r="D15" i="20" l="1"/>
  <c r="C15" i="20"/>
  <c r="C16" i="20" l="1"/>
  <c r="D16" i="20"/>
  <c r="D60" i="20" l="1"/>
  <c r="D45" i="20"/>
  <c r="D41" i="20"/>
  <c r="D39" i="20"/>
  <c r="D37" i="20"/>
  <c r="D32" i="20"/>
  <c r="D29" i="20"/>
  <c r="D26" i="20"/>
  <c r="D23" i="20"/>
  <c r="D18" i="20"/>
  <c r="D13" i="20"/>
  <c r="C60" i="20"/>
  <c r="C45" i="20"/>
  <c r="C41" i="20"/>
  <c r="C39" i="20"/>
  <c r="C37" i="20"/>
  <c r="C32" i="20"/>
  <c r="C29" i="20"/>
  <c r="C26" i="20"/>
  <c r="C23" i="20"/>
  <c r="C18" i="20"/>
  <c r="C13" i="20"/>
  <c r="D31" i="20" l="1"/>
  <c r="C31" i="20"/>
  <c r="D12" i="20"/>
  <c r="C12" i="20"/>
  <c r="C10" i="20" l="1"/>
  <c r="C121" i="20" s="1"/>
  <c r="D10" i="20"/>
  <c r="D11" i="20" l="1"/>
  <c r="D121" i="20"/>
  <c r="C11" i="20"/>
</calcChain>
</file>

<file path=xl/sharedStrings.xml><?xml version="1.0" encoding="utf-8"?>
<sst xmlns="http://schemas.openxmlformats.org/spreadsheetml/2006/main" count="222" uniqueCount="192">
  <si>
    <t>Код бюджетной классификации</t>
  </si>
  <si>
    <t>000 1 00 00000 00 0000 000</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</si>
  <si>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</si>
  <si>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</si>
  <si>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</si>
  <si>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</si>
  <si>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</si>
  <si>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</si>
  <si>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000 1 05 02000 02 0000 110</t>
  </si>
  <si>
    <t>Единый налог на вмененный доход для отдельных видов деятельности</t>
  </si>
  <si>
    <t>000 1 06 00000 00 0000 000</t>
  </si>
  <si>
    <t>НАЛОГИ НА ИМУЩЕСТВО</t>
  </si>
  <si>
    <t>Земельный налог</t>
  </si>
  <si>
    <t>000 1 08 00000 00 0000 000</t>
  </si>
  <si>
    <t>000 1 08 03000 01 0000 110</t>
  </si>
  <si>
    <t>000 1 08 07000 01 0000 110</t>
  </si>
  <si>
    <t>ЗАДОЛЖЕННОСТЬ И ПЕРЕРАСЧЕТЫ ПО ОТМЕНЕННЫМ НАЛОГАМ, СБОРАМ И ИНЫМ ОБЯЗАТЕЛЬНЫМ ПЛАТЕЖАМ</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</si>
  <si>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</si>
  <si>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</si>
  <si>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</si>
  <si>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</si>
  <si>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</si>
  <si>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</si>
  <si>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</si>
  <si>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000 1 14 00000 00 0000 000</t>
  </si>
  <si>
    <t>ДОХОДЫ ОТ ПРОДАЖИ МАТЕРИАЛЬНЫХ И НЕМАТЕРИАЛЬНЫХ АКТИВОВ</t>
  </si>
  <si>
    <t>000 1 14 01000 00 0000 410</t>
  </si>
  <si>
    <t>Доходы от продажи квартир</t>
  </si>
  <si>
    <t>000 1 15 00000 00 0000 000</t>
  </si>
  <si>
    <t>АДМИНИСТРАТИВНЫЕ ПЛАТЕЖИ И СБОРЫ</t>
  </si>
  <si>
    <t>000 1 16 00000 00 0000 000</t>
  </si>
  <si>
    <t>Денежные взыскания (штрафы) за нарушение законодательства о налогах и сборах</t>
  </si>
  <si>
    <t>Прочие поступления от денежных взысканий (штрафов) и иных сумм в возмещение ущерба</t>
  </si>
  <si>
    <t>000 1 16 06000 01 0000 140</t>
  </si>
  <si>
    <t>000 1 16 08000 01 0000 140</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</si>
  <si>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</si>
  <si>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</si>
  <si>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t>
  </si>
  <si>
    <t>000 1 17 01000 00 0000 180</t>
  </si>
  <si>
    <t>Невыясненные поступления</t>
  </si>
  <si>
    <t>000 1 17 05000 00 0000 180</t>
  </si>
  <si>
    <t>Прочие неналоговые доходы</t>
  </si>
  <si>
    <t>000 2 00 00000 00 0000 000</t>
  </si>
  <si>
    <t>в том числе:</t>
  </si>
  <si>
    <t>Бюджет автономного округа - всего</t>
  </si>
  <si>
    <t>Федеральный бюджет - всего</t>
  </si>
  <si>
    <t>ПРОЧИЕ БЕЗВОЗМЕЗДНЫЕ ПОСТУПЛЕНИЯ</t>
  </si>
  <si>
    <t>ИТОГО ДОХОДОВ</t>
  </si>
  <si>
    <t>000 2 07 04000 04 0000 180</t>
  </si>
  <si>
    <t>000 1 05 03000 01 0000 110</t>
  </si>
  <si>
    <t>Единый сельскохозяйственный налог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</si>
  <si>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</si>
  <si>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000 1 03 00000 00 0000 000</t>
  </si>
  <si>
    <t>НАЛОГИ НА ТОВАРЫ (РАБОТЫ, УСЛУГИ), РЕАЛИЗУЕМЫЕ НА ТЕРРИТОРИИ РОССИЙСКОЙ ФЕДЕРАЦИИ</t>
  </si>
  <si>
    <t>Налог, взимаемый в связи с применением патентной системы налогообложения</t>
  </si>
  <si>
    <t>000 1 03 02000 01 0000 110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</si>
  <si>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</si>
  <si>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</si>
  <si>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Акцизы по подакцизным товарам (продукции), производимым на территории Российской Федерации</t>
  </si>
  <si>
    <t>Налог, взимаемый в связи с применением упрощенной системы налогообложения</t>
  </si>
  <si>
    <t>Налог на имущество физических лиц</t>
  </si>
  <si>
    <t>ДОХОДЫ ОТ ОКАЗАНИЯ ПЛАТНЫХ УСЛУГ (РАБОТ) И КОМПЕНСАЦИИ ЗАТРАТ ГОСУДАРСТВА</t>
  </si>
  <si>
    <t>Платежи, взимаемые государственными и муниципальными органами (организациями) за выполнение определенных функций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</si>
  <si>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</si>
  <si>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</si>
  <si>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000 2 19 00000 00 0000 000</t>
  </si>
  <si>
    <t>ВОЗВРАТ ОСТАТКОВ СУБСИДИЙ, СУБВЕНЦИЙ И ИНЫХ МЕЖБЮДЖЕТНЫХ ТРАНСФЕРТОВ, ИМЕЮЩИХ ЦЕЛЕВОЕ НАЗНАЧЕНИЕ, ПРОШЛЫХ ЛЕТ</t>
  </si>
  <si>
    <t>ИНЫЕ МЕЖБЮДЖЕТНЫЕ ТРАНСФЕРТЫ</t>
  </si>
  <si>
    <t xml:space="preserve">БЕЗВОЗМЕЗДНЫЕ ПОСТУПЛЕНИЯ </t>
  </si>
  <si>
    <t>000 1 05 04000 02 0000 110</t>
  </si>
  <si>
    <t>000 1 09 00000 00 0000 000</t>
  </si>
  <si>
    <t>000 1 17 00000 00 0000 000</t>
  </si>
  <si>
    <t>000 2 07 00000 00 0000 000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</si>
  <si>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</si>
  <si>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Платежи от государственных и муниципальных унитарных предприятий</t>
  </si>
  <si>
    <t xml:space="preserve">000 1 16 30000 01 0000 140 </t>
  </si>
  <si>
    <t>Денежные взыскания (штрафы) за правонарушения в области дорожного движения</t>
  </si>
  <si>
    <t>000 1 05 01000 00 0000 110</t>
  </si>
  <si>
    <t>000 1 06 01000 00 0000 110</t>
  </si>
  <si>
    <t>000 1 06 06000 00 0000 110</t>
  </si>
  <si>
    <t>000 1 09 04000 00 0000 110</t>
  </si>
  <si>
    <t>000 1 11 01000 00 0000 120</t>
  </si>
  <si>
    <t>000 1 11 05000 00 0000 120</t>
  </si>
  <si>
    <t>000 1 11 07000 00 0000 120</t>
  </si>
  <si>
    <t>000 1 11 09000 00 0000 120</t>
  </si>
  <si>
    <t>000 1 13 02000 00 0000 130</t>
  </si>
  <si>
    <t>000 1 14 06000 00 0000 430</t>
  </si>
  <si>
    <t>000 1 15 02000 00 0000 140</t>
  </si>
  <si>
    <t>000 1 16 03000 00 0000 140</t>
  </si>
  <si>
    <t>000 1 16 18000 00 0000 140</t>
  </si>
  <si>
    <t>000 1 16 25000 00 0000 140</t>
  </si>
  <si>
    <t>000 1 16 33000 00 0000 140</t>
  </si>
  <si>
    <t>000 1 16 90000 00 0000 140</t>
  </si>
  <si>
    <t>Налоговые доходы</t>
  </si>
  <si>
    <t>Неналоговые доходы</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</si>
  <si>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</si>
  <si>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</si>
  <si>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</si>
  <si>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</si>
  <si>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</si>
  <si>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</si>
  <si>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бюджетного законодательства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</si>
  <si>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</si>
  <si>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000 2 02 00000 00 0000 000</t>
  </si>
  <si>
    <t>БЕЗВОЗМЕЗДНЫЕ ПОСТУПЛЕНИЯ ОТ ДРУГИХ БЮДЖЕТОВ БЮДЖЕТНОЙ СИСТЕМЫ РОССИЙСКОЙ ФЕДЕРАЦИИ</t>
  </si>
  <si>
    <t>Наименование кода бюджетной классификации</t>
  </si>
  <si>
    <t>НАЛОГОВЫЕ И НЕНАЛОГОВЫЕ ДОХОДЫ</t>
  </si>
  <si>
    <t>ГОСУДАРСТВЕННАЯ ПОШЛИНА</t>
  </si>
  <si>
    <t>Налоги на имущество</t>
  </si>
  <si>
    <t>на осуществление первичного воинского учета на территориях, где отсутствуют военные комиссариаты в рамках непрограммного направления деятельности "Межбюджетные трансферты, передаваемые бюджетам муниципальных образований Ханты-Мансийского автономного округа – Югры, не отнесенные к государственным программам"</t>
  </si>
  <si>
    <t>Доходы от компенсации затрат государства</t>
  </si>
  <si>
    <t>СУБСИДИИ БЮДЖЕТАМ БЮДЖЕТНОЙ СИСТЕМЫ РОССИЙСКОЙ ФЕДЕРАЦИИ (межбюджетные субсидии)</t>
  </si>
  <si>
    <t>(в рублях)</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</si>
  <si>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</si>
  <si>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</si>
  <si>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утвержденному решением Думы города Покачи</t>
  </si>
  <si>
    <t>000 1 14 02000 00 0000 410</t>
  </si>
  <si>
    <t>000 1 16 37000 04 0000 140</t>
  </si>
  <si>
    <t xml:space="preserve">ШТРАФЫ, САНКЦИИ, ВОЗМЕЩЕНИЕ УЩЕРБА </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</si>
  <si>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</si>
  <si>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в том числе по дополнительным нормативам отчислений</t>
  </si>
  <si>
    <t>в том числе без учета дополнительного норматива отчислений от НДФЛ</t>
  </si>
  <si>
    <t>000 2 02 10000 00 0000 151</t>
  </si>
  <si>
    <t>ДОТАЦИИ БЮДЖЕТАМ БЮДЖЕТНОЙ СИСТЕМЫ РОССИЙСКОЙ ФЕДЕРАЦИИ</t>
  </si>
  <si>
    <t>000 2 02 15002 04 0000 151</t>
  </si>
  <si>
    <t>000 2 02 20000 00 0000 151</t>
  </si>
  <si>
    <t>000 2 02 20041 04 0000 151</t>
  </si>
  <si>
    <t>000 2 02 20051 04 0000 151</t>
  </si>
  <si>
    <t>000 2 02 25519 04 0000 151</t>
  </si>
  <si>
    <t>000 2 02 30000 00 0000 151</t>
  </si>
  <si>
    <t>СУБВЕНЦИИ БЮДЖЕТАМ БЮДЖЕТНОЙ СТСТЕМЫ РОССИЙСКОЙ ФЕДЕРАЦИИ</t>
  </si>
  <si>
    <t>000 2 02 30024 04 0000 151</t>
  </si>
  <si>
    <t>000 2 02 35930 04 0000 151</t>
  </si>
  <si>
    <t>000 2 02 35082 04 0000 151</t>
  </si>
  <si>
    <t>000 2 02 35118 04 0000 151</t>
  </si>
  <si>
    <t>000 2 02 35120 04 0000 151</t>
  </si>
  <si>
    <t>000 2 02 35135 04 0000 151</t>
  </si>
  <si>
    <t>000 2 02 40000 00 0000 151</t>
  </si>
  <si>
    <t>000 2 02 49999 04 0000 151</t>
  </si>
  <si>
    <t>на организацию и проведение единого государственного экзамена в рамках основного мероприятия "Развитие региональной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достижения каждого обучающегося, в том числе развитие национально-региональной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 а также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2016 - 2020 годы"</t>
  </si>
  <si>
    <t>Прочие безвозмездные поступления в бюджеты городских округов</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</si>
  <si>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</si>
  <si>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</si>
  <si>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Дотации на обеспечение сбалансированности местных бюджетов, основное мероприятие "Поддержка мер по обеспечению сбалансированности местных бюджетов и компенсация дополнительных расходов, возникших в результате решений, принятых органами власти другого уровня", подпрограмма "Поддержание устойчивого исполнения бюджетов муниципальных образований Ханты-Мансийского автономного округа – Югры", государственная программа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2018–2025 годы и на период до 2030 года"</t>
  </si>
  <si>
    <t>на реализацию полномочий в сфере жилищно-коммунального комплекса, основное мероприятие "Предоставление субсидий на реализацию полномочий в сфере жилищно-коммунального комплекса",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2018–2025 годы и на период до 2030 года"</t>
  </si>
  <si>
    <t>на реализацию полномочий в области строительства, градостроительной деятельности и жилищных отношений, основное мероприятие "Предоставление субсидий органам местного самоуправления муниципальных образований автономного округа на реализацию полномочий в области строительства, градостроительной деятельности и жилищных отношений", подпрограмма "Содействие развитию жилищного строительства", государственная программа "Обеспечение доступным и комфортным жильем жителей Ханты-Мансийского автономного округа – Югры в 2018–2025 годах и на период до 2030 года"</t>
  </si>
  <si>
    <t xml:space="preserve"> на строительство (реконструкцию), капитальный ремонт и ремонт автомобильных дорог общего пользования местного значения, основное мероприятие "Строительство (реконструкция), капитальный ремонт и ремонт автомобильных дорог общего пользования местного значения", подпрограмма "Дорожное хозяйство", государственная программа "Развитие транспортной системы Ханты-Мансийского автономного округа – Югры на 2018–2025 годы и на период до 2030 года"</t>
  </si>
  <si>
    <t>на дополнительное финансовое обеспечение мероприятий по организации питания обучающихся, основное мероприятие "Обеспечение реализации основных общеобразовательных программ в образовательных организациях, расположенных на территории автономного округа", подпрограмма "Общее образование. Дополнительное образование детей", государственная программа "Развитие образования в Ханты-Мансийском автономном округе – Югре на 2018–2025 годы и на период до 2030 года"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</si>
  <si>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основное мероприятие "Организация летнего отдыха и оздоровления детей и молодежи", подпрограмма "Общее образование. Дополнительное образование детей", государственная программа "Развитие образования в Ханты-Мансийском автономном округе – Югре на 2018–2025 годы и на период до 2030 года"</t>
  </si>
  <si>
    <t>на создание условий для деятельности народных дружин, основное мероприятие "Создание условий для деятельности народных дружин", подпрограмма "Профилактика правонарушений",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</si>
  <si>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 подпрограмма "Профилактика правонарушений",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</si>
  <si>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развитие сферы культуры в муниципальных образованиях автономного округа,  основное мероприятие "Развитие библиотечного дела", 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</si>
  <si>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организацию предоставления государственных услуг в многофункциональных центрах предоставления государственных и муниципальных услуг, основное мероприятие "Организация предоставления государственных и муниципальных услуг в многофункциональных центрах", подпрограмма "Совершенствование государственного и муниципального управления", 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2018–2025 годах и на период до 2030 года"</t>
  </si>
  <si>
    <t>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подпрограмма "Развитие спорта высших достижений и системы подготовки спортивного резерва", государственная программа "Развитие физической культуры и спорта в Ханты-Мансийском автономном округе – Югре на 2018–2025 годы и на период до 2030 года"</t>
  </si>
  <si>
    <t>на поддержку отрасли культуры в рамках основного мероприятия "Развитие библиотечного дела", 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</si>
  <si>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поддержку отрасли культуры в рамках основного мероприятия "Развитие библиотечного дела",подпрограмма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</si>
  <si>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 подпрограмма "Ресурсное обеспечение в сфере образования, науки и молодежной политики",  государственная программа "Развитие образования в Ханты-Мансийском автономном округе – Югре на 2018–2025 годы и на период до 2030 года"</t>
  </si>
  <si>
    <t>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основное мероприятие "Обеспечение реализации основных общеобразовательных программ в образовательных организациях, расположенных на территории автономного округа", подпрограмма "Общее образование. Дополнительное образование детей", государственная программа "Развитие образования в Ханты-Мансийском автономном округе – Югре на 2018–2025 годы и на период до 2030 года"</t>
  </si>
  <si>
    <t>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 подпрограмма "Ресурсное обеспечение в сфере образования, науки и молодежной политики", государственная программа "Развитие образования в Ханты-Мансийском автономном округе – Югре на 2018–2025 годы и на период до 2030 года"</t>
  </si>
  <si>
    <t>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 основное мероприятие "Реализация переданных государственных полномочий по государственной регистрации актов гражданского состояния", подпрограмма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2018–2025 годах и на период до 2030 года"</t>
  </si>
  <si>
    <t>на поддержку животноводства, переработки и реализации продукции животноводства, основное мероприятие "Государственная поддержка племенного животноводства, производства и реализации продукции животноводства", подпрограмма "Поддержка сельскохозяйственного производства, рыбохозяйственного комплекса и деятельности по заготовке и переработке дикоросов", 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</si>
  <si>
    <t>на проведение мероприятий по предупреждению и ликвидации болезней животных, их лечению, защите населения от болезней, общих для человека и животных, 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 подпрограмма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</si>
  <si>
    <t>на осуществление отдельных государственных полномочий в сфере трудовых отношений и государственного управления охраной труда, основное мероприятие "Предоставление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 подпрограмма "Улучшение условий и охраны труда в Ханты-Мансийском автономном округе – Югре", государственная программа "Содействие занятости населения в Ханты-Мансийском автономном округе – Югре на 2018–2025 годы и на период до 2030 года"</t>
  </si>
  <si>
    <t>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основное мероприятие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подпрограмма "Профилактика правонарушений",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</si>
  <si>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основное мероприятие "Развитие архивного дела", 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государственная программа "Развитие культуры в Ханты-Мансийском автономном округе – Югре на 2018–2025 годы и на период до 2030 года"</t>
  </si>
  <si>
    <t>на осуществление деятельности по опеке и попечительству, основное мероприятие "Исполнение органами местного самоуправления автономного округа отдельных государственных полномочий", подпрограмма "Дети Югры", государственная программа "Социальная поддержка жителей Ханты-Мансийского автономного округа – Югры на 2018–2025 годы и на период до 2030 года"</t>
  </si>
  <si>
    <t xml:space="preserve">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 подпрограмма "Дети Югры", государственная программа "Социальная поддержка жителей Ханты-Мансийского автономного округа – Югры на 2018–2025 годы и на период до 2030 года"</t>
  </si>
  <si>
    <t>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основное мероприятие "Повышение уровня благосостояния малоимущих граждан и граждан, нуждающихся в особой заботе государства", подпрограмма "Преодоление социальной исключенности", государственная программа "Социальная поддержка жителей Ханты-Мансийского автономного округа – Югры на 2018–2025 годы и на период до 2030 года"</t>
  </si>
  <si>
    <t>на организацию и обеспечение отдыха и оздоровления детей, в том числе в этнической среде, 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 подпрограмма "Ресурсное обеспечение в сфере образования, науки и молодежной политики", государственная программа "Развитие образования в Ханты-Мансийском автономном округе – Югре на 2018–2025 годы и на период до 2030 года"</t>
  </si>
  <si>
    <t>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основное мероприятие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подпрограмма "Обеспечение мерами государственной поддержки по улучшению жилищных условий отдельных категорий граждан", государственная программа "Обеспечение доступным и комфортным жильем жителей Ханты-Мансийского автономного округа – Югры в 2018–2025 годах и на период до 2030 года"</t>
  </si>
  <si>
    <t>на осуществление полномочий по образованию и организации деятельности комиссий по делам несовершеннолетних и защите их прав, основное мероприятие "Исполнение органами местного самоуправления автономного округа отдельных государственных полномочий", подпрограмма "Дети Югры", государственная программа "Социальная поддержка жителей Ханты-Мансийского автономного округа – Югры на 2018–2025 годы и на период до 2030 года"</t>
  </si>
  <si>
    <t xml:space="preserve">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основное мероприятие "Обеспечение регулирования деятельности по обращению с отходами производства и потребления", подпрограмма "Развитие системы обращения с отходами производства и потребления в Ханты-Мансийском автономном округе – Югре", государственная программа "Обеспечение экологической безопасности Ханты-Мансийского автономного округа – Югры на 2018–2025 годы и на период до 2030 года"</t>
  </si>
  <si>
    <t>на организацию осуществления мероприятий по проведению дезинсекции и дератизации в Ханты-Мансийском автономном округе – Югре, основное мероприятие "Профилактика инфекционных и паразитарных заболеваний, включая иммунопрофилактику",  подпрограмма "Профилактика заболеваний и формирование здорового образа жизни. Развитие первичной медико-санитарной помощи", государственная программа "Развитие здравоохранения на 2018–2025 годы и на период до 2030 года"</t>
  </si>
  <si>
    <t>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основное мероприятие "Реализация переданных государственных полномочий по государственной регистрации актов гражданского состояния", подпрограмма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2018–2025 годах и на период до 2030 года"</t>
  </si>
  <si>
    <t>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подпрограмма "Профилактика правонарушений", 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2018–2025 годах и на период до 2030 года"</t>
  </si>
  <si>
    <t>на реализацию мероприятий по содействию трудоустройству граждан, основное мероприятие "Содействие улучшению положения на рынке труда не занятых трудовой деятельностью и безработных граждан", подпрограмма "Содействие трудоустройству граждан", государственная программа "Содействие занятости населения в Ханты-Мансийском автономном округе – Югре на 2018–2025 годы и на период до 2030 года"</t>
  </si>
  <si>
    <t>на реализацию мероприятий по содействию трудоустройству граждан, основное мероприятие "Содействие трудоустройству граждан с инвалидностью и их адаптация на рынке труда", подпрограмма "Сопровождение инвалидов, включая инвалидов молодого возраста, при трудоустройстве", государственная программа "Содействие занятости населения в Ханты-Мансийском автономном округе – Югре на 2018–2025 годы и на период до 2030 года"</t>
  </si>
  <si>
    <t>на реализацию мероприятий по содействию трудоустройству граждан, основное мероприятие "Организация сопровождения инвалидов, включая инвалидов молодого возраста, при трудоустройстве и самозанятости", подпрограмма "Сопровождение инвалидов, включая инвалидов молодого возраста, при трудоустройстве", государственная программа "Содействие занятости населения в Ханты-Мансийском автономном округе – Югре на 2018–2025 годы и на период до 2030 года"</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</si>
  <si>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подпрограмма "Обеспечение мерами государственной поддержки по улучшению жилищных условий отдельных категорий граждан", государственная программа "Обеспечение доступным и комфортным жильем жителей Ханты-Мансийского автономного округа – Югры в 2018–2025 годах и на период до 2030 года"</t>
  </si>
  <si>
    <t>к бюджету города Покачи на 2018 год</t>
  </si>
  <si>
    <t>и плановый период 2019 и 2020 годов,</t>
  </si>
  <si>
    <t>Доходы  бюджета города Покачи на плановый период 2019 и 2020 годов</t>
  </si>
  <si>
    <t xml:space="preserve">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основное мероприятие "Повышение уровня благосостояния малоимущих граждан и граждан, нуждающихся в особой заботе государства", подпрограмма "Преодоление социальной исключенности", государственная программа "Социальная поддержка жителей Ханты-Мансийского автономного округа – Югры на 2018–2025 годы и на период до 2030 года"</t>
  </si>
  <si>
    <t>000 2 02 29999 04 0000 151</t>
  </si>
  <si>
    <t xml:space="preserve">000 2 02 29999 04 0000 151
</t>
  </si>
  <si>
    <t>000 2 02 30029 04 0000 151</t>
  </si>
  <si>
    <t xml:space="preserve">000 2 02 29999 04 0000 151 </t>
  </si>
  <si>
    <t>на реализацию мероприятий по обеспечению жильем молодых семей,  основное мероприятие "Улучшение жилищных условий молодых семей в соответствии с федеральной целевой программой "Жилище", подпрограмма "Обеспечение мерами государственной поддержки по улучшению жилищных условий отдельных категорий граждан", государственная программа "Обеспечение доступным и комфортным жильем жителей Ханты-Мансийского автономного округа – Югры в 2018–2025 годах и на период до 2030 года"</t>
  </si>
  <si>
    <t>Приложение 3.1</t>
  </si>
  <si>
    <r>
      <t xml:space="preserve">План на 
</t>
    </r>
    <r>
      <rPr>
        <sz val="10"/>
        <rFont val="Times New Roman Cyr"/>
        <charset val="204"/>
      </rPr>
      <t>2019 год</t>
    </r>
  </si>
  <si>
    <r>
      <t xml:space="preserve">План на 
</t>
    </r>
    <r>
      <rPr>
        <sz val="10"/>
        <rFont val="Times New Roman Cyr"/>
        <charset val="204"/>
      </rPr>
      <t>2020 год</t>
    </r>
  </si>
  <si>
    <t>от 15.12.2017 №113</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</si>
</sst>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0"/>
      <name val="Arial"/>
      <family val="2"/>
      <charset val="204"/>
    </font>
    <font>
      <sz val="10"/>
      <name val="Times New Roman Cyr"/>
      <family val="1"/>
      <charset val="204"/>
    </font>
    <font>
      <sz val="10"/>
      <name val="Times New Roman Cyr"/>
      <charset val="204"/>
    </font>
    <font>
      <sz val="10"/>
      <name val="Arial Cyr"/>
      <family val="2"/>
      <charset val="204"/>
    </font>
    <font>
      <sz val="10"/>
      <name val="Times New Roman"/>
      <family val="1"/>
      <charset val="1"/>
    </font>
    <font>
      <sz val="10"/>
      <name val="Times New Roman"/>
      <family val="1"/>
      <charset val="204"/>
    </font>
    <font>
      <strike/>
      <sz val="10"/>
      <name val="Times New Roman"/>
      <family val="1"/>
      <charset val="1"/>
    </font>
    <font>
      <i/>
      <sz val="10"/>
      <name val="Times New Roman"/>
      <family val="1"/>
      <charset val="204"/>
    </font>
    <font>
      <sz val="12"/>
      <name val="Times New Roman Cyr"/>
      <family val="1"/>
      <charset val="204"/>
    </font>
    <font>
      <i/>
      <sz val="10"/>
      <name val="Times New Roman"/>
      <family val="1"/>
      <charset val="1"/>
    </font>
    <font>
      <sz val="10"/>
      <name val="Calibri"/>
      <family val="2"/>
      <charset val="204"/>
      <scheme val="minor"/>
    </font>
    <font>
      <sz val="9"/>
      <color theme="1"/>
      <name val="Times New Roman"/>
      <family val="1"/>
      <charset val="204"/>
    </font>
    <font>
      <sz val="14"/>
      <name val="Times New Roman Cyr"/>
      <family val="1"/>
      <charset val="204"/>
    </font>
    <font>
      <sz val="12"/>
      <name val="Times New Roman"/>
      <family val="1"/>
      <charset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4" fillId="0" borderId="0"/>
    <xf numFmtId="0" fontId="1" fillId="0" borderId="0"/>
  </cellStyleXfs>
  <cellXfs count="60">
    <xf numFmtId="0" fontId="0" fillId="0" borderId="0" xfId="0"/>
    <xf numFmtId="0" fontId="2" fillId="0" borderId="0" xfId="1" applyNumberFormat="1" applyFont="1" applyFill="1" applyBorder="1" applyAlignment="1" applyProtection="1">
      <protection hidden="1"/>
    </xf>
    <xf numFmtId="0" fontId="3" fillId="0" borderId="0" xfId="1" applyNumberFormat="1" applyFont="1" applyFill="1" applyAlignment="1" applyProtection="1">
      <alignment horizontal="right"/>
      <protection hidden="1"/>
    </xf>
    <xf numFmtId="0" fontId="5" fillId="0" borderId="0" xfId="0" applyFont="1" applyFill="1" applyAlignment="1">
      <alignment horizontal="center" vertical="center"/>
    </xf>
    <xf numFmtId="0" fontId="5" fillId="0" borderId="0" xfId="0" applyFont="1" applyFill="1" applyAlignment="1">
      <alignment horizontal="center"/>
    </xf>
    <xf numFmtId="0" fontId="5" fillId="0" borderId="1" xfId="2" applyFont="1" applyFill="1" applyBorder="1" applyAlignment="1">
      <alignment horizontal="left" vertical="center"/>
    </xf>
    <xf numFmtId="0" fontId="5" fillId="0" borderId="1" xfId="2" applyFont="1" applyFill="1" applyBorder="1" applyAlignment="1">
      <alignment horizontal="left" vertical="center" wrapText="1"/>
    </xf>
    <xf numFmtId="0" fontId="5" fillId="0" borderId="0" xfId="0" applyFont="1" applyFill="1" applyAlignment="1">
      <alignment horizontal="center" vertical="top"/>
    </xf>
    <xf numFmtId="0" fontId="7" fillId="0" borderId="0" xfId="0" applyFont="1" applyFill="1" applyAlignment="1">
      <alignment horizontal="center"/>
    </xf>
    <xf numFmtId="0" fontId="5" fillId="0" borderId="0" xfId="0" applyFont="1" applyFill="1" applyAlignment="1">
      <alignment horizontal="left"/>
    </xf>
    <xf numFmtId="4" fontId="5" fillId="0" borderId="0" xfId="0" applyNumberFormat="1" applyFont="1" applyFill="1" applyAlignment="1">
      <alignment horizontal="right"/>
    </xf>
    <xf numFmtId="3" fontId="5" fillId="0" borderId="1" xfId="2" applyNumberFormat="1" applyFont="1" applyFill="1" applyBorder="1" applyAlignment="1">
      <alignment horizontal="left" vertical="center" wrapText="1"/>
    </xf>
    <xf numFmtId="0" fontId="6" fillId="0" borderId="1" xfId="2" applyFont="1" applyFill="1" applyBorder="1" applyAlignment="1">
      <alignment horizontal="left" vertical="center"/>
    </xf>
    <xf numFmtId="0" fontId="5" fillId="0" borderId="0" xfId="0" applyFont="1" applyFill="1" applyAlignment="1">
      <alignment horizontal="right" vertical="center"/>
    </xf>
    <xf numFmtId="4" fontId="6" fillId="0" borderId="1" xfId="2" applyNumberFormat="1" applyFont="1" applyFill="1" applyBorder="1" applyAlignment="1" applyProtection="1">
      <alignment horizontal="right" vertical="center"/>
      <protection locked="0"/>
    </xf>
    <xf numFmtId="0" fontId="6" fillId="0" borderId="1" xfId="2" applyFont="1" applyFill="1" applyBorder="1" applyAlignment="1">
      <alignment horizontal="left" vertical="center" wrapText="1"/>
    </xf>
    <xf numFmtId="0" fontId="2" fillId="0" borderId="0" xfId="1" applyNumberFormat="1" applyFont="1" applyFill="1" applyBorder="1" applyAlignment="1" applyProtection="1">
      <alignment horizontal="right" vertical="center"/>
      <protection hidden="1"/>
    </xf>
    <xf numFmtId="0" fontId="5" fillId="0" borderId="0" xfId="0" applyFont="1" applyFill="1" applyAlignment="1">
      <alignment horizontal="left" vertical="center"/>
    </xf>
    <xf numFmtId="4" fontId="5" fillId="0" borderId="0" xfId="0" applyNumberFormat="1" applyFont="1" applyFill="1" applyAlignment="1"/>
    <xf numFmtId="0" fontId="5" fillId="0" borderId="0" xfId="0" applyFont="1" applyFill="1" applyAlignment="1"/>
    <xf numFmtId="0" fontId="2" fillId="0" borderId="0" xfId="1" applyFont="1" applyFill="1"/>
    <xf numFmtId="0" fontId="9" fillId="0" borderId="0" xfId="1" applyFont="1" applyFill="1"/>
    <xf numFmtId="0" fontId="5" fillId="0" borderId="1" xfId="2" applyFont="1" applyFill="1" applyBorder="1" applyAlignment="1">
      <alignment vertical="center"/>
    </xf>
    <xf numFmtId="4" fontId="5" fillId="0" borderId="1" xfId="2" applyNumberFormat="1" applyFont="1" applyFill="1" applyBorder="1" applyAlignment="1" applyProtection="1">
      <alignment horizontal="right" vertical="center"/>
      <protection locked="0"/>
    </xf>
    <xf numFmtId="3" fontId="5" fillId="0" borderId="1" xfId="2" applyNumberFormat="1" applyFont="1" applyFill="1" applyBorder="1" applyAlignment="1">
      <alignment horizontal="left" vertical="center"/>
    </xf>
    <xf numFmtId="3" fontId="5" fillId="0" borderId="1" xfId="2" applyNumberFormat="1" applyFont="1" applyFill="1" applyBorder="1" applyAlignment="1">
      <alignment horizontal="center" vertical="center" wrapText="1"/>
    </xf>
    <xf numFmtId="4" fontId="6" fillId="0" borderId="0" xfId="0" applyNumberFormat="1" applyFont="1" applyFill="1" applyAlignment="1">
      <alignment horizontal="right"/>
    </xf>
    <xf numFmtId="4" fontId="5" fillId="0" borderId="0" xfId="0" applyNumberFormat="1" applyFont="1" applyFill="1" applyAlignment="1">
      <alignment horizontal="center" vertical="center"/>
    </xf>
    <xf numFmtId="4" fontId="5" fillId="2" borderId="1" xfId="2" applyNumberFormat="1" applyFont="1" applyFill="1" applyBorder="1" applyAlignment="1" applyProtection="1">
      <alignment horizontal="right" vertical="center"/>
      <protection locked="0"/>
    </xf>
    <xf numFmtId="0" fontId="5" fillId="0" borderId="0" xfId="2" applyFont="1" applyFill="1" applyBorder="1" applyAlignment="1">
      <alignment horizontal="left" vertical="center"/>
    </xf>
    <xf numFmtId="0" fontId="5" fillId="0" borderId="1" xfId="2" applyFont="1" applyFill="1" applyBorder="1" applyAlignment="1">
      <alignment horizontal="left" vertical="top" wrapText="1"/>
    </xf>
    <xf numFmtId="3" fontId="6" fillId="0" borderId="1" xfId="2" applyNumberFormat="1" applyFont="1" applyFill="1" applyBorder="1" applyAlignment="1">
      <alignment horizontal="justify" vertical="top" wrapText="1"/>
    </xf>
    <xf numFmtId="3" fontId="8" fillId="0" borderId="1" xfId="2" applyNumberFormat="1" applyFont="1" applyFill="1" applyBorder="1" applyAlignment="1">
      <alignment horizontal="left" vertical="top" wrapText="1"/>
    </xf>
    <xf numFmtId="0" fontId="5" fillId="0" borderId="1" xfId="2" applyFont="1" applyFill="1" applyBorder="1" applyAlignment="1">
      <alignment horizontal="left" vertical="top"/>
    </xf>
    <xf numFmtId="3" fontId="6" fillId="0" borderId="1" xfId="2" applyNumberFormat="1" applyFont="1" applyFill="1" applyBorder="1" applyAlignment="1">
      <alignment horizontal="left" vertical="top" wrapText="1"/>
    </xf>
    <xf numFmtId="0" fontId="10" fillId="0" borderId="1" xfId="2" applyFont="1" applyFill="1" applyBorder="1" applyAlignment="1">
      <alignment horizontal="left" vertical="top"/>
    </xf>
    <xf numFmtId="3" fontId="5" fillId="0" borderId="1" xfId="2" applyNumberFormat="1" applyFont="1" applyFill="1" applyBorder="1" applyAlignment="1">
      <alignment horizontal="left" vertical="top" wrapText="1"/>
    </xf>
    <xf numFmtId="3" fontId="5" fillId="0" borderId="1" xfId="2" applyNumberFormat="1" applyFont="1" applyFill="1" applyBorder="1" applyAlignment="1">
      <alignment horizontal="justify" vertical="top" wrapText="1"/>
    </xf>
    <xf numFmtId="3" fontId="5" fillId="0" borderId="3" xfId="2" applyNumberFormat="1" applyFont="1" applyFill="1" applyBorder="1" applyAlignment="1">
      <alignment horizontal="left" vertical="center" wrapText="1"/>
    </xf>
    <xf numFmtId="0" fontId="5" fillId="2" borderId="1" xfId="2" applyFont="1" applyFill="1" applyBorder="1" applyAlignment="1">
      <alignment horizontal="left" vertical="center"/>
    </xf>
    <xf numFmtId="0" fontId="5" fillId="2" borderId="1" xfId="2" applyFont="1" applyFill="1" applyBorder="1" applyAlignment="1">
      <alignment horizontal="left" vertical="center" wrapText="1"/>
    </xf>
    <xf numFmtId="0" fontId="2" fillId="0" borderId="0" xfId="1" applyNumberFormat="1" applyFont="1" applyFill="1" applyAlignment="1" applyProtection="1">
      <alignment horizontal="center" vertical="center" wrapText="1"/>
      <protection hidden="1"/>
    </xf>
    <xf numFmtId="0" fontId="2" fillId="0" borderId="0" xfId="1" applyFont="1" applyFill="1" applyAlignment="1">
      <alignment vertical="center"/>
    </xf>
    <xf numFmtId="0" fontId="3" fillId="0" borderId="5" xfId="1" applyNumberFormat="1" applyFont="1" applyFill="1" applyBorder="1" applyAlignment="1" applyProtection="1">
      <alignment horizontal="center" vertical="center" wrapText="1"/>
      <protection hidden="1"/>
    </xf>
    <xf numFmtId="0" fontId="2" fillId="0" borderId="2" xfId="3" applyNumberFormat="1" applyFont="1" applyFill="1" applyBorder="1" applyAlignment="1" applyProtection="1">
      <alignment horizontal="center" vertical="center" wrapText="1"/>
      <protection locked="0"/>
    </xf>
    <xf numFmtId="0" fontId="11" fillId="0" borderId="1" xfId="0" applyFont="1" applyFill="1" applyBorder="1" applyAlignment="1">
      <alignment vertical="center"/>
    </xf>
    <xf numFmtId="3" fontId="6" fillId="0" borderId="4" xfId="2" applyNumberFormat="1" applyFont="1" applyFill="1" applyBorder="1" applyAlignment="1">
      <alignment horizontal="justify" vertical="top" wrapText="1"/>
    </xf>
    <xf numFmtId="1" fontId="6" fillId="0" borderId="1" xfId="2" applyNumberFormat="1" applyFont="1" applyFill="1" applyBorder="1" applyAlignment="1">
      <alignment horizontal="justify" vertical="top" wrapText="1"/>
    </xf>
    <xf numFmtId="0" fontId="6" fillId="0" borderId="1" xfId="2" applyFont="1" applyFill="1" applyBorder="1" applyAlignment="1">
      <alignment horizontal="justify" vertical="top" wrapText="1"/>
    </xf>
    <xf numFmtId="0" fontId="12" fillId="0" borderId="0" xfId="0" applyFont="1" applyFill="1" applyAlignment="1">
      <alignment horizontal="left" vertical="center"/>
    </xf>
    <xf numFmtId="0" fontId="5" fillId="0" borderId="4" xfId="2" applyFont="1" applyFill="1" applyBorder="1" applyAlignment="1">
      <alignment horizontal="left" vertical="top" wrapText="1"/>
    </xf>
    <xf numFmtId="4" fontId="8" fillId="0" borderId="1" xfId="2" applyNumberFormat="1" applyFont="1" applyFill="1" applyBorder="1" applyAlignment="1" applyProtection="1">
      <alignment horizontal="right" vertical="center"/>
      <protection locked="0"/>
    </xf>
    <xf numFmtId="0" fontId="5" fillId="0" borderId="1" xfId="2" applyFont="1" applyFill="1" applyBorder="1" applyAlignment="1">
      <alignment horizontal="justify" vertical="top" wrapText="1"/>
    </xf>
    <xf numFmtId="0" fontId="6" fillId="0" borderId="1" xfId="2" applyFont="1" applyFill="1" applyBorder="1" applyAlignment="1">
      <alignment horizontal="justify" vertical="center" wrapText="1"/>
    </xf>
    <xf numFmtId="4" fontId="5" fillId="0" borderId="1" xfId="0" applyNumberFormat="1" applyFont="1" applyFill="1" applyBorder="1" applyAlignment="1">
      <alignment horizontal="right" vertical="center"/>
    </xf>
    <xf numFmtId="0" fontId="9" fillId="0" borderId="0" xfId="1" applyNumberFormat="1" applyFont="1" applyFill="1" applyAlignment="1" applyProtection="1">
      <alignment horizontal="center" vertical="center" wrapText="1"/>
      <protection hidden="1"/>
    </xf>
    <xf numFmtId="0" fontId="9" fillId="0" borderId="0" xfId="1" applyFont="1" applyFill="1" applyAlignment="1">
      <alignment vertical="center"/>
    </xf>
    <xf numFmtId="0" fontId="14" fillId="0" borderId="0" xfId="0" applyFont="1" applyFill="1" applyAlignment="1">
      <alignment horizontal="right" vertical="center"/>
    </xf>
    <xf numFmtId="0" fontId="5" fillId="0" borderId="1" xfId="2" applyFont="1" applyFill="1" applyBorder="1" applyAlignment="1">
      <alignment horizontal="center" vertical="center" wrapText="1"/>
    </xf>
    <xf numFmtId="0" fontId="13" fillId="0" borderId="0" xfId="1" applyNumberFormat="1" applyFont="1" applyFill="1" applyAlignment="1" applyProtection="1">
      <alignment horizontal="center" vertical="center" wrapText="1"/>
      <protection hidden="1"/>
    </xf>
  </cellXfs>
  <cellStyles count="4">
    <cellStyle name="Обычный" xfId="0" builtinId="0"/>
    <cellStyle name="Обычный_Tmp2" xfId="1"/>
    <cellStyle name="Обычный_Tmp7" xfId="3"/>
    <cellStyle name="Обычный_Январь" xfId="2"/>
  </cellStyles>
  <dxfs count="0"/>
  <tableStyles count="0" defaultTableStyle="TableStyleMedium9" defaultPivotStyle="PivotStyleLight16"/>
  <colors>
    <mruColors>
      <color rgb="FFFF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1"/>
  <sheetViews>
    <sheetView tabSelected="1" zoomScaleNormal="100" workbookViewId="0">
      <selection activeCell="D6" sqref="D6"/>
    </sheetView>
  </sheetViews>
  <sheetFormatPr defaultColWidth="18.5703125" defaultRowHeight="12.75" x14ac:dyDescent="0.2"/>
  <cols>
    <col min="1" max="1" width="21" style="4" customWidth="1"/>
    <col min="2" max="2" width="76" style="17" customWidth="1"/>
    <col min="3" max="3" width="14.140625" style="9" customWidth="1"/>
    <col min="4" max="4" width="14" style="9" customWidth="1"/>
    <col min="5" max="16384" width="18.5703125" style="4"/>
  </cols>
  <sheetData>
    <row r="1" spans="1:4" s="21" customFormat="1" ht="15.75" x14ac:dyDescent="0.25">
      <c r="A1" s="55"/>
      <c r="B1" s="56"/>
      <c r="C1" s="57"/>
      <c r="D1" s="57" t="s">
        <v>188</v>
      </c>
    </row>
    <row r="2" spans="1:4" s="21" customFormat="1" ht="15.75" x14ac:dyDescent="0.25">
      <c r="A2" s="55"/>
      <c r="B2" s="56"/>
      <c r="C2" s="57"/>
      <c r="D2" s="57" t="s">
        <v>179</v>
      </c>
    </row>
    <row r="3" spans="1:4" s="21" customFormat="1" ht="15.75" x14ac:dyDescent="0.25">
      <c r="A3" s="55"/>
      <c r="B3" s="56"/>
      <c r="C3" s="57"/>
      <c r="D3" s="57" t="s">
        <v>180</v>
      </c>
    </row>
    <row r="4" spans="1:4" s="21" customFormat="1" ht="15.75" x14ac:dyDescent="0.25">
      <c r="A4" s="55"/>
      <c r="B4" s="56"/>
      <c r="C4" s="57"/>
      <c r="D4" s="57" t="s">
        <v>115</v>
      </c>
    </row>
    <row r="5" spans="1:4" s="21" customFormat="1" ht="15.75" x14ac:dyDescent="0.25">
      <c r="A5" s="55"/>
      <c r="B5" s="56"/>
      <c r="C5" s="57"/>
      <c r="D5" s="57" t="s">
        <v>191</v>
      </c>
    </row>
    <row r="6" spans="1:4" s="21" customFormat="1" ht="12.75" customHeight="1" x14ac:dyDescent="0.25">
      <c r="A6" s="41"/>
      <c r="B6" s="42"/>
      <c r="C6" s="13"/>
      <c r="D6" s="13"/>
    </row>
    <row r="7" spans="1:4" s="21" customFormat="1" ht="18.75" x14ac:dyDescent="0.25">
      <c r="A7" s="59" t="s">
        <v>181</v>
      </c>
      <c r="B7" s="59"/>
      <c r="C7" s="59"/>
      <c r="D7" s="59"/>
    </row>
    <row r="8" spans="1:4" s="20" customFormat="1" ht="18.75" customHeight="1" x14ac:dyDescent="0.2">
      <c r="A8" s="1"/>
      <c r="B8" s="16"/>
      <c r="C8" s="2"/>
      <c r="D8" s="2" t="s">
        <v>112</v>
      </c>
    </row>
    <row r="9" spans="1:4" s="3" customFormat="1" ht="25.5" x14ac:dyDescent="0.25">
      <c r="A9" s="58" t="s">
        <v>0</v>
      </c>
      <c r="B9" s="43" t="s">
        <v>105</v>
      </c>
      <c r="C9" s="44" t="s">
        <v>189</v>
      </c>
      <c r="D9" s="44" t="s">
        <v>190</v>
      </c>
    </row>
    <row r="10" spans="1:4" x14ac:dyDescent="0.2">
      <c r="A10" s="22" t="s">
        <v>1</v>
      </c>
      <c r="B10" s="15" t="s">
        <v>106</v>
      </c>
      <c r="C10" s="23">
        <f>C12+C31</f>
        <v>542454994.70588243</v>
      </c>
      <c r="D10" s="23">
        <f>D12+D31</f>
        <v>544944095.58823538</v>
      </c>
    </row>
    <row r="11" spans="1:4" x14ac:dyDescent="0.2">
      <c r="A11" s="22"/>
      <c r="B11" s="15" t="s">
        <v>121</v>
      </c>
      <c r="C11" s="23">
        <f>C10-(C14/73.4*39.4)</f>
        <v>292567100.00000006</v>
      </c>
      <c r="D11" s="23">
        <f>D10-(D14/72.7*38.7)</f>
        <v>295810000.00000006</v>
      </c>
    </row>
    <row r="12" spans="1:4" x14ac:dyDescent="0.2">
      <c r="A12" s="22"/>
      <c r="B12" s="15" t="s">
        <v>93</v>
      </c>
      <c r="C12" s="23">
        <f>C13+C16+C18+C23+C26+C29</f>
        <v>510781594.70588243</v>
      </c>
      <c r="D12" s="23">
        <f>D13+D16+D18+D23+D26+D29</f>
        <v>513697895.58823532</v>
      </c>
    </row>
    <row r="13" spans="1:4" x14ac:dyDescent="0.2">
      <c r="A13" s="22" t="s">
        <v>2</v>
      </c>
      <c r="B13" s="15" t="s">
        <v>3</v>
      </c>
      <c r="C13" s="23">
        <f>C14</f>
        <v>465527194.70588243</v>
      </c>
      <c r="D13" s="23">
        <f>D14</f>
        <v>468011595.58823532</v>
      </c>
    </row>
    <row r="14" spans="1:4" x14ac:dyDescent="0.2">
      <c r="A14" s="6" t="s">
        <v>4</v>
      </c>
      <c r="B14" s="15" t="s">
        <v>5</v>
      </c>
      <c r="C14" s="14">
        <f>215639300/34*73.4</f>
        <v>465527194.70588243</v>
      </c>
      <c r="D14" s="14">
        <f>218877500/34*72.7</f>
        <v>468011595.58823532</v>
      </c>
    </row>
    <row r="15" spans="1:4" x14ac:dyDescent="0.2">
      <c r="A15" s="6"/>
      <c r="B15" s="15" t="s">
        <v>120</v>
      </c>
      <c r="C15" s="14">
        <f>C14/73.4*39.4</f>
        <v>249887894.70588237</v>
      </c>
      <c r="D15" s="14">
        <f>D14/72.7*38.7</f>
        <v>249134095.58823532</v>
      </c>
    </row>
    <row r="16" spans="1:4" ht="25.5" x14ac:dyDescent="0.2">
      <c r="A16" s="6" t="s">
        <v>52</v>
      </c>
      <c r="B16" s="15" t="s">
        <v>53</v>
      </c>
      <c r="C16" s="23">
        <f>C17</f>
        <v>5645100</v>
      </c>
      <c r="D16" s="23">
        <f>D17</f>
        <v>5645100</v>
      </c>
    </row>
    <row r="17" spans="1:5" ht="25.5" x14ac:dyDescent="0.2">
      <c r="A17" s="5" t="s">
        <v>55</v>
      </c>
      <c r="B17" s="53" t="s">
        <v>58</v>
      </c>
      <c r="C17" s="14">
        <v>5645100</v>
      </c>
      <c r="D17" s="14">
        <v>5645100</v>
      </c>
    </row>
    <row r="18" spans="1:5" s="3" customFormat="1" x14ac:dyDescent="0.25">
      <c r="A18" s="6" t="s">
        <v>6</v>
      </c>
      <c r="B18" s="15" t="s">
        <v>7</v>
      </c>
      <c r="C18" s="23">
        <f>C19+C20+C21+C22</f>
        <v>24261500</v>
      </c>
      <c r="D18" s="23">
        <f>D19+D20+D21+D22</f>
        <v>24633400</v>
      </c>
    </row>
    <row r="19" spans="1:5" x14ac:dyDescent="0.2">
      <c r="A19" s="6" t="s">
        <v>77</v>
      </c>
      <c r="B19" s="53" t="s">
        <v>59</v>
      </c>
      <c r="C19" s="14">
        <v>17366600</v>
      </c>
      <c r="D19" s="14">
        <v>17714000</v>
      </c>
    </row>
    <row r="20" spans="1:5" x14ac:dyDescent="0.2">
      <c r="A20" s="6" t="s">
        <v>8</v>
      </c>
      <c r="B20" s="53" t="s">
        <v>9</v>
      </c>
      <c r="C20" s="14">
        <v>5670900</v>
      </c>
      <c r="D20" s="14">
        <v>5670900</v>
      </c>
    </row>
    <row r="21" spans="1:5" x14ac:dyDescent="0.2">
      <c r="A21" s="6" t="s">
        <v>49</v>
      </c>
      <c r="B21" s="53" t="s">
        <v>50</v>
      </c>
      <c r="C21" s="14">
        <v>0</v>
      </c>
      <c r="D21" s="14">
        <v>0</v>
      </c>
    </row>
    <row r="22" spans="1:5" x14ac:dyDescent="0.2">
      <c r="A22" s="15" t="s">
        <v>69</v>
      </c>
      <c r="B22" s="53" t="s">
        <v>54</v>
      </c>
      <c r="C22" s="14">
        <v>1224000</v>
      </c>
      <c r="D22" s="14">
        <v>1248500</v>
      </c>
    </row>
    <row r="23" spans="1:5" s="3" customFormat="1" x14ac:dyDescent="0.25">
      <c r="A23" s="6" t="s">
        <v>10</v>
      </c>
      <c r="B23" s="15" t="s">
        <v>11</v>
      </c>
      <c r="C23" s="23">
        <f>C24+C25</f>
        <v>13871600</v>
      </c>
      <c r="D23" s="23">
        <f>D24+D25</f>
        <v>13931600</v>
      </c>
    </row>
    <row r="24" spans="1:5" s="3" customFormat="1" x14ac:dyDescent="0.25">
      <c r="A24" s="5" t="s">
        <v>78</v>
      </c>
      <c r="B24" s="53" t="s">
        <v>60</v>
      </c>
      <c r="C24" s="14">
        <v>3002900</v>
      </c>
      <c r="D24" s="14">
        <v>3062900</v>
      </c>
    </row>
    <row r="25" spans="1:5" s="3" customFormat="1" x14ac:dyDescent="0.25">
      <c r="A25" s="5" t="s">
        <v>79</v>
      </c>
      <c r="B25" s="15" t="s">
        <v>12</v>
      </c>
      <c r="C25" s="14">
        <v>10868700</v>
      </c>
      <c r="D25" s="14">
        <v>10868700</v>
      </c>
    </row>
    <row r="26" spans="1:5" s="3" customFormat="1" x14ac:dyDescent="0.25">
      <c r="A26" s="6" t="s">
        <v>13</v>
      </c>
      <c r="B26" s="15" t="s">
        <v>107</v>
      </c>
      <c r="C26" s="23">
        <f>C27+C28</f>
        <v>1476200</v>
      </c>
      <c r="D26" s="23">
        <f>D27+D28</f>
        <v>1476200</v>
      </c>
      <c r="E26" s="27"/>
    </row>
    <row r="27" spans="1:5" s="3" customFormat="1" ht="25.5" x14ac:dyDescent="0.25">
      <c r="A27" s="15" t="s">
        <v>14</v>
      </c>
      <c r="B27" s="53" t="s">
        <v>95</v>
      </c>
      <c r="C27" s="14">
        <v>1200000</v>
      </c>
      <c r="D27" s="14">
        <v>1200000</v>
      </c>
    </row>
    <row r="28" spans="1:5" s="3" customFormat="1" ht="25.5" x14ac:dyDescent="0.25">
      <c r="A28" s="15" t="s">
        <v>15</v>
      </c>
      <c r="B28" s="53" t="s">
        <v>96</v>
      </c>
      <c r="C28" s="14">
        <v>276200</v>
      </c>
      <c r="D28" s="14">
        <v>276200</v>
      </c>
    </row>
    <row r="29" spans="1:5" ht="25.5" x14ac:dyDescent="0.2">
      <c r="A29" s="5" t="s">
        <v>70</v>
      </c>
      <c r="B29" s="15" t="s">
        <v>16</v>
      </c>
      <c r="C29" s="23">
        <f>C30</f>
        <v>0</v>
      </c>
      <c r="D29" s="23">
        <f>D30</f>
        <v>0</v>
      </c>
    </row>
    <row r="30" spans="1:5" x14ac:dyDescent="0.2">
      <c r="A30" s="12" t="s">
        <v>80</v>
      </c>
      <c r="B30" s="53" t="s">
        <v>108</v>
      </c>
      <c r="C30" s="14">
        <v>0</v>
      </c>
      <c r="D30" s="14">
        <v>0</v>
      </c>
    </row>
    <row r="31" spans="1:5" x14ac:dyDescent="0.2">
      <c r="A31" s="12"/>
      <c r="B31" s="15" t="s">
        <v>94</v>
      </c>
      <c r="C31" s="14">
        <f>C32+C37+C39+C41+C45+C47+C60</f>
        <v>31673400</v>
      </c>
      <c r="D31" s="14">
        <f>D32+D37+D39+D41+D45+D47+D60</f>
        <v>31246200</v>
      </c>
    </row>
    <row r="32" spans="1:5" ht="25.5" x14ac:dyDescent="0.2">
      <c r="A32" s="5" t="s">
        <v>17</v>
      </c>
      <c r="B32" s="15" t="s">
        <v>18</v>
      </c>
      <c r="C32" s="23">
        <f>C33+C34+C35+C36</f>
        <v>26400200</v>
      </c>
      <c r="D32" s="23">
        <f>D33+D34+D35+D36</f>
        <v>26400200</v>
      </c>
    </row>
    <row r="33" spans="1:4" ht="51" x14ac:dyDescent="0.2">
      <c r="A33" s="5" t="s">
        <v>81</v>
      </c>
      <c r="B33" s="53" t="s">
        <v>73</v>
      </c>
      <c r="C33" s="14">
        <v>0</v>
      </c>
      <c r="D33" s="14">
        <v>0</v>
      </c>
    </row>
    <row r="34" spans="1:4" ht="51" x14ac:dyDescent="0.2">
      <c r="A34" s="5" t="s">
        <v>82</v>
      </c>
      <c r="B34" s="53" t="s">
        <v>51</v>
      </c>
      <c r="C34" s="14">
        <v>20000200</v>
      </c>
      <c r="D34" s="14">
        <v>20000200</v>
      </c>
    </row>
    <row r="35" spans="1:4" x14ac:dyDescent="0.2">
      <c r="A35" s="5" t="s">
        <v>83</v>
      </c>
      <c r="B35" s="53" t="s">
        <v>74</v>
      </c>
      <c r="C35" s="14">
        <v>0</v>
      </c>
      <c r="D35" s="14">
        <v>0</v>
      </c>
    </row>
    <row r="36" spans="1:4" ht="51" x14ac:dyDescent="0.2">
      <c r="A36" s="5" t="s">
        <v>84</v>
      </c>
      <c r="B36" s="53" t="s">
        <v>97</v>
      </c>
      <c r="C36" s="14">
        <v>6400000</v>
      </c>
      <c r="D36" s="14">
        <v>6400000</v>
      </c>
    </row>
    <row r="37" spans="1:4" x14ac:dyDescent="0.2">
      <c r="A37" s="5" t="s">
        <v>19</v>
      </c>
      <c r="B37" s="15" t="s">
        <v>20</v>
      </c>
      <c r="C37" s="23">
        <f>C38</f>
        <v>196200</v>
      </c>
      <c r="D37" s="23">
        <f>D38</f>
        <v>196200</v>
      </c>
    </row>
    <row r="38" spans="1:4" x14ac:dyDescent="0.2">
      <c r="A38" s="5" t="s">
        <v>21</v>
      </c>
      <c r="B38" s="15" t="s">
        <v>22</v>
      </c>
      <c r="C38" s="14">
        <v>196200</v>
      </c>
      <c r="D38" s="14">
        <v>196200</v>
      </c>
    </row>
    <row r="39" spans="1:4" ht="25.5" x14ac:dyDescent="0.2">
      <c r="A39" s="5" t="s">
        <v>23</v>
      </c>
      <c r="B39" s="15" t="s">
        <v>61</v>
      </c>
      <c r="C39" s="23">
        <f>C40</f>
        <v>900000</v>
      </c>
      <c r="D39" s="23">
        <f>D40</f>
        <v>900000</v>
      </c>
    </row>
    <row r="40" spans="1:4" x14ac:dyDescent="0.2">
      <c r="A40" s="5" t="s">
        <v>85</v>
      </c>
      <c r="B40" s="53" t="s">
        <v>110</v>
      </c>
      <c r="C40" s="14">
        <v>900000</v>
      </c>
      <c r="D40" s="14">
        <v>900000</v>
      </c>
    </row>
    <row r="41" spans="1:4" x14ac:dyDescent="0.2">
      <c r="A41" s="5" t="s">
        <v>24</v>
      </c>
      <c r="B41" s="15" t="s">
        <v>25</v>
      </c>
      <c r="C41" s="23">
        <f>C42+C43+C44</f>
        <v>1176300</v>
      </c>
      <c r="D41" s="23">
        <f>D42+D43+D44</f>
        <v>749100</v>
      </c>
    </row>
    <row r="42" spans="1:4" s="7" customFormat="1" x14ac:dyDescent="0.25">
      <c r="A42" s="5" t="s">
        <v>26</v>
      </c>
      <c r="B42" s="53" t="s">
        <v>27</v>
      </c>
      <c r="C42" s="14">
        <v>150900</v>
      </c>
      <c r="D42" s="14">
        <v>150900</v>
      </c>
    </row>
    <row r="43" spans="1:4" ht="51" x14ac:dyDescent="0.2">
      <c r="A43" s="5" t="s">
        <v>116</v>
      </c>
      <c r="B43" s="53" t="s">
        <v>98</v>
      </c>
      <c r="C43" s="14">
        <v>1025400</v>
      </c>
      <c r="D43" s="14">
        <v>598200</v>
      </c>
    </row>
    <row r="44" spans="1:4" ht="25.5" x14ac:dyDescent="0.2">
      <c r="A44" s="5" t="s">
        <v>86</v>
      </c>
      <c r="B44" s="53" t="s">
        <v>99</v>
      </c>
      <c r="C44" s="14">
        <v>0</v>
      </c>
      <c r="D44" s="14">
        <v>0</v>
      </c>
    </row>
    <row r="45" spans="1:4" x14ac:dyDescent="0.2">
      <c r="A45" s="5" t="s">
        <v>28</v>
      </c>
      <c r="B45" s="15" t="s">
        <v>29</v>
      </c>
      <c r="C45" s="23">
        <f>C46</f>
        <v>700</v>
      </c>
      <c r="D45" s="23">
        <f>D46</f>
        <v>700</v>
      </c>
    </row>
    <row r="46" spans="1:4" ht="32.25" customHeight="1" x14ac:dyDescent="0.2">
      <c r="A46" s="5" t="s">
        <v>87</v>
      </c>
      <c r="B46" s="53" t="s">
        <v>62</v>
      </c>
      <c r="C46" s="14">
        <v>700</v>
      </c>
      <c r="D46" s="14">
        <v>700</v>
      </c>
    </row>
    <row r="47" spans="1:4" x14ac:dyDescent="0.2">
      <c r="A47" s="5" t="s">
        <v>30</v>
      </c>
      <c r="B47" s="15" t="s">
        <v>118</v>
      </c>
      <c r="C47" s="23">
        <f t="shared" ref="C47:D47" si="0">SUM(C48:C59)</f>
        <v>3000000</v>
      </c>
      <c r="D47" s="23">
        <f t="shared" si="0"/>
        <v>3000000</v>
      </c>
    </row>
    <row r="48" spans="1:4" x14ac:dyDescent="0.2">
      <c r="A48" s="5" t="s">
        <v>88</v>
      </c>
      <c r="B48" s="53" t="s">
        <v>31</v>
      </c>
      <c r="C48" s="54">
        <v>60000</v>
      </c>
      <c r="D48" s="54">
        <v>60000</v>
      </c>
    </row>
    <row r="49" spans="1:4" ht="43.5" customHeight="1" x14ac:dyDescent="0.2">
      <c r="A49" s="5" t="s">
        <v>33</v>
      </c>
      <c r="B49" s="53" t="s">
        <v>100</v>
      </c>
      <c r="C49" s="54">
        <v>13000</v>
      </c>
      <c r="D49" s="54">
        <v>13000</v>
      </c>
    </row>
    <row r="50" spans="1:4" ht="40.5" customHeight="1" x14ac:dyDescent="0.2">
      <c r="A50" s="5" t="s">
        <v>34</v>
      </c>
      <c r="B50" s="53" t="s">
        <v>63</v>
      </c>
      <c r="C50" s="54">
        <v>95000</v>
      </c>
      <c r="D50" s="54">
        <v>95000</v>
      </c>
    </row>
    <row r="51" spans="1:4" ht="25.5" x14ac:dyDescent="0.2">
      <c r="A51" s="12" t="s">
        <v>89</v>
      </c>
      <c r="B51" s="15" t="s">
        <v>101</v>
      </c>
      <c r="C51" s="54">
        <v>0</v>
      </c>
      <c r="D51" s="54">
        <v>0</v>
      </c>
    </row>
    <row r="52" spans="1:4" ht="25.5" x14ac:dyDescent="0.2">
      <c r="A52" s="12" t="s">
        <v>113</v>
      </c>
      <c r="B52" s="15" t="s">
        <v>114</v>
      </c>
      <c r="C52" s="54">
        <v>1205000</v>
      </c>
      <c r="D52" s="54">
        <v>1205000</v>
      </c>
    </row>
    <row r="53" spans="1:4" ht="63.75" x14ac:dyDescent="0.2">
      <c r="A53" s="5" t="s">
        <v>90</v>
      </c>
      <c r="B53" s="53" t="s">
        <v>64</v>
      </c>
      <c r="C53" s="54">
        <v>29000</v>
      </c>
      <c r="D53" s="54">
        <v>29000</v>
      </c>
    </row>
    <row r="54" spans="1:4" ht="40.5" customHeight="1" x14ac:dyDescent="0.2">
      <c r="A54" s="5" t="s">
        <v>35</v>
      </c>
      <c r="B54" s="53" t="s">
        <v>36</v>
      </c>
      <c r="C54" s="54">
        <v>334000</v>
      </c>
      <c r="D54" s="54">
        <v>334000</v>
      </c>
    </row>
    <row r="55" spans="1:4" x14ac:dyDescent="0.2">
      <c r="A55" s="12" t="s">
        <v>75</v>
      </c>
      <c r="B55" s="15" t="s">
        <v>76</v>
      </c>
      <c r="C55" s="54">
        <v>0</v>
      </c>
      <c r="D55" s="54">
        <v>0</v>
      </c>
    </row>
    <row r="56" spans="1:4" ht="38.25" x14ac:dyDescent="0.2">
      <c r="A56" s="5" t="s">
        <v>91</v>
      </c>
      <c r="B56" s="53" t="s">
        <v>102</v>
      </c>
      <c r="C56" s="54">
        <v>0</v>
      </c>
      <c r="D56" s="54">
        <v>0</v>
      </c>
    </row>
    <row r="57" spans="1:4" ht="38.25" x14ac:dyDescent="0.2">
      <c r="A57" s="12" t="s">
        <v>117</v>
      </c>
      <c r="B57" s="53" t="s">
        <v>119</v>
      </c>
      <c r="C57" s="54">
        <v>242000</v>
      </c>
      <c r="D57" s="54">
        <v>242000</v>
      </c>
    </row>
    <row r="58" spans="1:4" ht="38.25" x14ac:dyDescent="0.2">
      <c r="A58" s="12" t="s">
        <v>56</v>
      </c>
      <c r="B58" s="15" t="s">
        <v>57</v>
      </c>
      <c r="C58" s="54">
        <v>34000</v>
      </c>
      <c r="D58" s="54">
        <v>34000</v>
      </c>
    </row>
    <row r="59" spans="1:4" ht="13.5" customHeight="1" x14ac:dyDescent="0.2">
      <c r="A59" s="5" t="s">
        <v>92</v>
      </c>
      <c r="B59" s="53" t="s">
        <v>32</v>
      </c>
      <c r="C59" s="54">
        <v>988000</v>
      </c>
      <c r="D59" s="54">
        <v>988000</v>
      </c>
    </row>
    <row r="60" spans="1:4" x14ac:dyDescent="0.2">
      <c r="A60" s="5" t="s">
        <v>71</v>
      </c>
      <c r="B60" s="15" t="s">
        <v>37</v>
      </c>
      <c r="C60" s="23">
        <f>C61+C62</f>
        <v>0</v>
      </c>
      <c r="D60" s="23">
        <f>D61+D62</f>
        <v>0</v>
      </c>
    </row>
    <row r="61" spans="1:4" x14ac:dyDescent="0.2">
      <c r="A61" s="5" t="s">
        <v>38</v>
      </c>
      <c r="B61" s="53" t="s">
        <v>39</v>
      </c>
      <c r="C61" s="14"/>
      <c r="D61" s="14"/>
    </row>
    <row r="62" spans="1:4" x14ac:dyDescent="0.2">
      <c r="A62" s="5" t="s">
        <v>40</v>
      </c>
      <c r="B62" s="53" t="s">
        <v>41</v>
      </c>
      <c r="C62" s="14">
        <v>0</v>
      </c>
      <c r="D62" s="14">
        <v>0</v>
      </c>
    </row>
    <row r="63" spans="1:4" x14ac:dyDescent="0.2">
      <c r="A63" s="39" t="s">
        <v>42</v>
      </c>
      <c r="B63" s="40" t="s">
        <v>68</v>
      </c>
      <c r="C63" s="23">
        <f>C64+C117</f>
        <v>548412100</v>
      </c>
      <c r="D63" s="23">
        <f>D64+D117</f>
        <v>546595400</v>
      </c>
    </row>
    <row r="64" spans="1:4" ht="25.5" x14ac:dyDescent="0.2">
      <c r="A64" s="5" t="s">
        <v>103</v>
      </c>
      <c r="B64" s="30" t="s">
        <v>104</v>
      </c>
      <c r="C64" s="28">
        <f>C65+C67+C84+C111</f>
        <v>548412100</v>
      </c>
      <c r="D64" s="28">
        <f>D65+D67+D84+D111</f>
        <v>546595400</v>
      </c>
    </row>
    <row r="65" spans="1:4" x14ac:dyDescent="0.2">
      <c r="A65" s="5" t="s">
        <v>122</v>
      </c>
      <c r="B65" s="30" t="s">
        <v>123</v>
      </c>
      <c r="C65" s="28">
        <f t="shared" ref="C65:D65" si="1">C66</f>
        <v>11806000</v>
      </c>
      <c r="D65" s="28">
        <f t="shared" si="1"/>
        <v>11806000</v>
      </c>
    </row>
    <row r="66" spans="1:4" ht="114.75" x14ac:dyDescent="0.2">
      <c r="A66" s="12" t="s">
        <v>124</v>
      </c>
      <c r="B66" s="31" t="s">
        <v>143</v>
      </c>
      <c r="C66" s="14">
        <v>11806000</v>
      </c>
      <c r="D66" s="14">
        <v>11806000</v>
      </c>
    </row>
    <row r="67" spans="1:4" ht="25.5" x14ac:dyDescent="0.2">
      <c r="A67" s="12" t="s">
        <v>125</v>
      </c>
      <c r="B67" s="31" t="s">
        <v>111</v>
      </c>
      <c r="C67" s="14">
        <f>C68+C82</f>
        <v>61126000</v>
      </c>
      <c r="D67" s="14">
        <f>D68+D82</f>
        <v>59221100</v>
      </c>
    </row>
    <row r="68" spans="1:4" x14ac:dyDescent="0.2">
      <c r="A68" s="5"/>
      <c r="B68" s="32" t="s">
        <v>44</v>
      </c>
      <c r="C68" s="14">
        <f>C80+C81+C70+C73+C74+C75+C76+C77+C78+C79+C72+C71</f>
        <v>61120400</v>
      </c>
      <c r="D68" s="14">
        <f>D80+D81+D70+D73+D74+D75+D76+D77+D78+D79+D72+D71</f>
        <v>59215500</v>
      </c>
    </row>
    <row r="69" spans="1:4" x14ac:dyDescent="0.2">
      <c r="A69" s="5"/>
      <c r="B69" s="33" t="s">
        <v>43</v>
      </c>
      <c r="C69" s="14"/>
      <c r="D69" s="14"/>
    </row>
    <row r="70" spans="1:4" ht="78.75" customHeight="1" x14ac:dyDescent="0.2">
      <c r="A70" s="38" t="s">
        <v>126</v>
      </c>
      <c r="B70" s="46" t="s">
        <v>146</v>
      </c>
      <c r="C70" s="14">
        <v>10007200</v>
      </c>
      <c r="D70" s="14">
        <v>10007200</v>
      </c>
    </row>
    <row r="71" spans="1:4" ht="89.25" x14ac:dyDescent="0.2">
      <c r="A71" s="11" t="s">
        <v>127</v>
      </c>
      <c r="B71" s="47" t="s">
        <v>187</v>
      </c>
      <c r="C71" s="14">
        <f>4473200</f>
        <v>4473200</v>
      </c>
      <c r="D71" s="14">
        <v>4473200</v>
      </c>
    </row>
    <row r="72" spans="1:4" ht="63.75" x14ac:dyDescent="0.2">
      <c r="A72" s="11" t="s">
        <v>128</v>
      </c>
      <c r="B72" s="48" t="s">
        <v>154</v>
      </c>
      <c r="C72" s="14">
        <v>28400</v>
      </c>
      <c r="D72" s="14">
        <v>28400</v>
      </c>
    </row>
    <row r="73" spans="1:4" ht="76.5" x14ac:dyDescent="0.2">
      <c r="A73" s="11" t="s">
        <v>183</v>
      </c>
      <c r="B73" s="47" t="s">
        <v>147</v>
      </c>
      <c r="C73" s="14">
        <v>10919000</v>
      </c>
      <c r="D73" s="14">
        <v>10919000</v>
      </c>
    </row>
    <row r="74" spans="1:4" ht="76.5" x14ac:dyDescent="0.2">
      <c r="A74" s="11" t="s">
        <v>183</v>
      </c>
      <c r="B74" s="47" t="s">
        <v>148</v>
      </c>
      <c r="C74" s="14">
        <v>1983200</v>
      </c>
      <c r="D74" s="14">
        <v>1983200</v>
      </c>
    </row>
    <row r="75" spans="1:4" ht="102" x14ac:dyDescent="0.2">
      <c r="A75" s="11" t="s">
        <v>183</v>
      </c>
      <c r="B75" s="47" t="s">
        <v>149</v>
      </c>
      <c r="C75" s="14">
        <v>62600</v>
      </c>
      <c r="D75" s="14">
        <v>67900</v>
      </c>
    </row>
    <row r="76" spans="1:4" ht="141.75" customHeight="1" x14ac:dyDescent="0.2">
      <c r="A76" s="11" t="s">
        <v>183</v>
      </c>
      <c r="B76" s="47" t="s">
        <v>150</v>
      </c>
      <c r="C76" s="14">
        <v>464000</v>
      </c>
      <c r="D76" s="14">
        <v>464000</v>
      </c>
    </row>
    <row r="77" spans="1:4" ht="76.5" x14ac:dyDescent="0.2">
      <c r="A77" s="11" t="s">
        <v>183</v>
      </c>
      <c r="B77" s="48" t="s">
        <v>151</v>
      </c>
      <c r="C77" s="14">
        <f>309400+96800</f>
        <v>406200</v>
      </c>
      <c r="D77" s="14">
        <f>309400+42400</f>
        <v>351800</v>
      </c>
    </row>
    <row r="78" spans="1:4" ht="89.25" x14ac:dyDescent="0.2">
      <c r="A78" s="11" t="s">
        <v>183</v>
      </c>
      <c r="B78" s="47" t="s">
        <v>152</v>
      </c>
      <c r="C78" s="14">
        <v>11474500</v>
      </c>
      <c r="D78" s="14">
        <v>11474500</v>
      </c>
    </row>
    <row r="79" spans="1:4" ht="127.5" x14ac:dyDescent="0.2">
      <c r="A79" s="11" t="s">
        <v>183</v>
      </c>
      <c r="B79" s="47" t="s">
        <v>153</v>
      </c>
      <c r="C79" s="14">
        <v>287000</v>
      </c>
      <c r="D79" s="14">
        <v>287000</v>
      </c>
    </row>
    <row r="80" spans="1:4" ht="114.75" x14ac:dyDescent="0.2">
      <c r="A80" s="49" t="s">
        <v>186</v>
      </c>
      <c r="B80" s="30" t="s">
        <v>144</v>
      </c>
      <c r="C80" s="14">
        <v>18823300</v>
      </c>
      <c r="D80" s="14">
        <v>16828000</v>
      </c>
    </row>
    <row r="81" spans="1:4" ht="102" x14ac:dyDescent="0.2">
      <c r="A81" s="6" t="s">
        <v>184</v>
      </c>
      <c r="B81" s="50" t="s">
        <v>145</v>
      </c>
      <c r="C81" s="14">
        <v>2191800</v>
      </c>
      <c r="D81" s="14">
        <v>2331300</v>
      </c>
    </row>
    <row r="82" spans="1:4" x14ac:dyDescent="0.2">
      <c r="A82" s="5"/>
      <c r="B82" s="32" t="s">
        <v>45</v>
      </c>
      <c r="C82" s="14">
        <f>C83</f>
        <v>5600</v>
      </c>
      <c r="D82" s="14">
        <f>D83</f>
        <v>5600</v>
      </c>
    </row>
    <row r="83" spans="1:4" ht="63.75" x14ac:dyDescent="0.2">
      <c r="A83" s="11" t="s">
        <v>128</v>
      </c>
      <c r="B83" s="47" t="s">
        <v>155</v>
      </c>
      <c r="C83" s="14">
        <v>5600</v>
      </c>
      <c r="D83" s="14">
        <v>5600</v>
      </c>
    </row>
    <row r="84" spans="1:4" x14ac:dyDescent="0.2">
      <c r="A84" s="5" t="s">
        <v>129</v>
      </c>
      <c r="B84" s="34" t="s">
        <v>130</v>
      </c>
      <c r="C84" s="14">
        <f>C85+C105</f>
        <v>472580800</v>
      </c>
      <c r="D84" s="14">
        <f>D85+D105</f>
        <v>472579600</v>
      </c>
    </row>
    <row r="85" spans="1:4" x14ac:dyDescent="0.2">
      <c r="A85" s="45"/>
      <c r="B85" s="35" t="s">
        <v>44</v>
      </c>
      <c r="C85" s="51">
        <f>C102+C87+C88+C104+C89+C90+C91+C92+C93+C94+C95+C96+C97+C98+C99+C103+C100+C101</f>
        <v>466976500</v>
      </c>
      <c r="D85" s="51">
        <f>D102+D87+D88+D104+D89+D90+D91+D92+D93+D94+D95+D96+D97+D98+D99+D103+D100+D101</f>
        <v>467167400</v>
      </c>
    </row>
    <row r="86" spans="1:4" x14ac:dyDescent="0.2">
      <c r="A86" s="5"/>
      <c r="B86" s="33" t="s">
        <v>43</v>
      </c>
      <c r="C86" s="23"/>
      <c r="D86" s="23"/>
    </row>
    <row r="87" spans="1:4" ht="102" x14ac:dyDescent="0.2">
      <c r="A87" s="5" t="s">
        <v>131</v>
      </c>
      <c r="B87" s="52" t="s">
        <v>157</v>
      </c>
      <c r="C87" s="14">
        <v>400967500</v>
      </c>
      <c r="D87" s="14">
        <v>398511500</v>
      </c>
    </row>
    <row r="88" spans="1:4" ht="114.75" x14ac:dyDescent="0.2">
      <c r="A88" s="5" t="s">
        <v>131</v>
      </c>
      <c r="B88" s="52" t="s">
        <v>158</v>
      </c>
      <c r="C88" s="14">
        <v>17418000</v>
      </c>
      <c r="D88" s="14">
        <v>17418000</v>
      </c>
    </row>
    <row r="89" spans="1:4" ht="102" x14ac:dyDescent="0.2">
      <c r="A89" s="5" t="s">
        <v>131</v>
      </c>
      <c r="B89" s="48" t="s">
        <v>160</v>
      </c>
      <c r="C89" s="14">
        <v>2230000</v>
      </c>
      <c r="D89" s="14">
        <v>2230000</v>
      </c>
    </row>
    <row r="90" spans="1:4" s="8" customFormat="1" ht="131.25" customHeight="1" x14ac:dyDescent="0.2">
      <c r="A90" s="5" t="s">
        <v>131</v>
      </c>
      <c r="B90" s="48" t="s">
        <v>161</v>
      </c>
      <c r="C90" s="14">
        <v>255000</v>
      </c>
      <c r="D90" s="14">
        <v>255000</v>
      </c>
    </row>
    <row r="91" spans="1:4" ht="105.75" customHeight="1" x14ac:dyDescent="0.2">
      <c r="A91" s="11" t="s">
        <v>131</v>
      </c>
      <c r="B91" s="48" t="s">
        <v>162</v>
      </c>
      <c r="C91" s="14">
        <v>1307900</v>
      </c>
      <c r="D91" s="14">
        <v>1307900</v>
      </c>
    </row>
    <row r="92" spans="1:4" ht="207" customHeight="1" x14ac:dyDescent="0.2">
      <c r="A92" s="11" t="s">
        <v>131</v>
      </c>
      <c r="B92" s="48" t="s">
        <v>163</v>
      </c>
      <c r="C92" s="14">
        <v>745300</v>
      </c>
      <c r="D92" s="14">
        <v>745300</v>
      </c>
    </row>
    <row r="93" spans="1:4" ht="89.25" x14ac:dyDescent="0.2">
      <c r="A93" s="11" t="s">
        <v>131</v>
      </c>
      <c r="B93" s="48" t="s">
        <v>164</v>
      </c>
      <c r="C93" s="14">
        <v>255700</v>
      </c>
      <c r="D93" s="14">
        <v>262600</v>
      </c>
    </row>
    <row r="94" spans="1:4" ht="63.75" x14ac:dyDescent="0.2">
      <c r="A94" s="11" t="s">
        <v>131</v>
      </c>
      <c r="B94" s="48" t="s">
        <v>165</v>
      </c>
      <c r="C94" s="14">
        <v>6114600</v>
      </c>
      <c r="D94" s="14">
        <v>6114600</v>
      </c>
    </row>
    <row r="95" spans="1:4" ht="102" x14ac:dyDescent="0.2">
      <c r="A95" s="5" t="s">
        <v>131</v>
      </c>
      <c r="B95" s="48" t="s">
        <v>166</v>
      </c>
      <c r="C95" s="14">
        <v>12281500</v>
      </c>
      <c r="D95" s="14">
        <v>9957100</v>
      </c>
    </row>
    <row r="96" spans="1:4" ht="89.25" x14ac:dyDescent="0.2">
      <c r="A96" s="11" t="s">
        <v>131</v>
      </c>
      <c r="B96" s="48" t="s">
        <v>167</v>
      </c>
      <c r="C96" s="14">
        <v>108100</v>
      </c>
      <c r="D96" s="14">
        <v>108100</v>
      </c>
    </row>
    <row r="97" spans="1:4" ht="89.25" x14ac:dyDescent="0.2">
      <c r="A97" s="5" t="s">
        <v>131</v>
      </c>
      <c r="B97" s="48" t="s">
        <v>168</v>
      </c>
      <c r="C97" s="14">
        <v>3137100</v>
      </c>
      <c r="D97" s="14">
        <v>3137100</v>
      </c>
    </row>
    <row r="98" spans="1:4" ht="196.5" customHeight="1" x14ac:dyDescent="0.2">
      <c r="A98" s="5" t="s">
        <v>131</v>
      </c>
      <c r="B98" s="48" t="s">
        <v>169</v>
      </c>
      <c r="C98" s="14">
        <v>3500</v>
      </c>
      <c r="D98" s="14">
        <v>3500</v>
      </c>
    </row>
    <row r="99" spans="1:4" ht="76.5" x14ac:dyDescent="0.2">
      <c r="A99" s="5" t="s">
        <v>131</v>
      </c>
      <c r="B99" s="48" t="s">
        <v>170</v>
      </c>
      <c r="C99" s="14">
        <v>3234400</v>
      </c>
      <c r="D99" s="14">
        <v>3234400</v>
      </c>
    </row>
    <row r="100" spans="1:4" ht="89.25" x14ac:dyDescent="0.2">
      <c r="A100" s="5" t="s">
        <v>131</v>
      </c>
      <c r="B100" s="48" t="s">
        <v>171</v>
      </c>
      <c r="C100" s="14">
        <v>66700</v>
      </c>
      <c r="D100" s="14">
        <v>66700</v>
      </c>
    </row>
    <row r="101" spans="1:4" ht="76.5" x14ac:dyDescent="0.2">
      <c r="A101" s="5" t="s">
        <v>131</v>
      </c>
      <c r="B101" s="48" t="s">
        <v>172</v>
      </c>
      <c r="C101" s="14">
        <v>451800</v>
      </c>
      <c r="D101" s="14">
        <v>451800</v>
      </c>
    </row>
    <row r="102" spans="1:4" ht="102" x14ac:dyDescent="0.2">
      <c r="A102" s="5" t="s">
        <v>185</v>
      </c>
      <c r="B102" s="30" t="s">
        <v>156</v>
      </c>
      <c r="C102" s="23">
        <v>13281000</v>
      </c>
      <c r="D102" s="23">
        <v>13281000</v>
      </c>
    </row>
    <row r="103" spans="1:4" ht="78" customHeight="1" x14ac:dyDescent="0.2">
      <c r="A103" s="5" t="s">
        <v>133</v>
      </c>
      <c r="B103" s="30" t="s">
        <v>182</v>
      </c>
      <c r="C103" s="23">
        <v>4780400</v>
      </c>
      <c r="D103" s="23">
        <v>9560800</v>
      </c>
    </row>
    <row r="104" spans="1:4" ht="147.75" customHeight="1" x14ac:dyDescent="0.2">
      <c r="A104" s="5" t="s">
        <v>132</v>
      </c>
      <c r="B104" s="48" t="s">
        <v>159</v>
      </c>
      <c r="C104" s="14">
        <v>338000</v>
      </c>
      <c r="D104" s="14">
        <v>522000</v>
      </c>
    </row>
    <row r="105" spans="1:4" x14ac:dyDescent="0.2">
      <c r="A105" s="11"/>
      <c r="B105" s="35" t="s">
        <v>45</v>
      </c>
      <c r="C105" s="14">
        <f>C110+C107+C108+C109</f>
        <v>5604300</v>
      </c>
      <c r="D105" s="14">
        <f>D110+D107+D108+D109</f>
        <v>5412200</v>
      </c>
    </row>
    <row r="106" spans="1:4" x14ac:dyDescent="0.2">
      <c r="A106" s="11"/>
      <c r="B106" s="33" t="s">
        <v>43</v>
      </c>
      <c r="C106" s="14"/>
      <c r="D106" s="14"/>
    </row>
    <row r="107" spans="1:4" ht="51" x14ac:dyDescent="0.2">
      <c r="A107" s="11" t="s">
        <v>134</v>
      </c>
      <c r="B107" s="48" t="s">
        <v>109</v>
      </c>
      <c r="C107" s="51">
        <v>1604400</v>
      </c>
      <c r="D107" s="51">
        <v>1604400</v>
      </c>
    </row>
    <row r="108" spans="1:4" ht="140.25" x14ac:dyDescent="0.2">
      <c r="A108" s="11" t="s">
        <v>135</v>
      </c>
      <c r="B108" s="48" t="s">
        <v>174</v>
      </c>
      <c r="C108" s="23">
        <v>1400</v>
      </c>
      <c r="D108" s="23">
        <v>2300</v>
      </c>
    </row>
    <row r="109" spans="1:4" ht="127.5" customHeight="1" x14ac:dyDescent="0.2">
      <c r="A109" s="11" t="s">
        <v>136</v>
      </c>
      <c r="B109" s="48" t="s">
        <v>178</v>
      </c>
      <c r="C109" s="14">
        <v>782500</v>
      </c>
      <c r="D109" s="14">
        <v>782500</v>
      </c>
    </row>
    <row r="110" spans="1:4" ht="141" customHeight="1" x14ac:dyDescent="0.2">
      <c r="A110" s="5" t="s">
        <v>132</v>
      </c>
      <c r="B110" s="48" t="s">
        <v>173</v>
      </c>
      <c r="C110" s="14">
        <v>3216000</v>
      </c>
      <c r="D110" s="14">
        <v>3023000</v>
      </c>
    </row>
    <row r="111" spans="1:4" x14ac:dyDescent="0.2">
      <c r="A111" s="12" t="s">
        <v>137</v>
      </c>
      <c r="B111" s="36" t="s">
        <v>67</v>
      </c>
      <c r="C111" s="14">
        <f t="shared" ref="C111:D111" si="2">C112</f>
        <v>2899300</v>
      </c>
      <c r="D111" s="14">
        <f t="shared" si="2"/>
        <v>2988700</v>
      </c>
    </row>
    <row r="112" spans="1:4" x14ac:dyDescent="0.2">
      <c r="A112" s="29"/>
      <c r="B112" s="32" t="s">
        <v>44</v>
      </c>
      <c r="C112" s="14">
        <f>C113+C114+C115+C116</f>
        <v>2899300</v>
      </c>
      <c r="D112" s="14">
        <f>D113+D114+D115+D116</f>
        <v>2988700</v>
      </c>
    </row>
    <row r="113" spans="1:4" ht="63.75" x14ac:dyDescent="0.2">
      <c r="A113" s="11" t="s">
        <v>138</v>
      </c>
      <c r="B113" s="31" t="s">
        <v>175</v>
      </c>
      <c r="C113" s="14">
        <v>2373200</v>
      </c>
      <c r="D113" s="14">
        <v>2373200</v>
      </c>
    </row>
    <row r="114" spans="1:4" ht="76.5" x14ac:dyDescent="0.2">
      <c r="A114" s="11" t="s">
        <v>138</v>
      </c>
      <c r="B114" s="31" t="s">
        <v>176</v>
      </c>
      <c r="C114" s="14">
        <v>145400</v>
      </c>
      <c r="D114" s="14">
        <v>145400</v>
      </c>
    </row>
    <row r="115" spans="1:4" ht="76.5" x14ac:dyDescent="0.2">
      <c r="A115" s="11" t="s">
        <v>138</v>
      </c>
      <c r="B115" s="31" t="s">
        <v>177</v>
      </c>
      <c r="C115" s="14">
        <v>318200</v>
      </c>
      <c r="D115" s="14">
        <v>407600</v>
      </c>
    </row>
    <row r="116" spans="1:4" ht="153.75" customHeight="1" x14ac:dyDescent="0.2">
      <c r="A116" s="11" t="s">
        <v>138</v>
      </c>
      <c r="B116" s="31" t="s">
        <v>139</v>
      </c>
      <c r="C116" s="23">
        <v>62500</v>
      </c>
      <c r="D116" s="23">
        <v>62500</v>
      </c>
    </row>
    <row r="117" spans="1:4" x14ac:dyDescent="0.2">
      <c r="A117" s="5" t="s">
        <v>72</v>
      </c>
      <c r="B117" s="36" t="s">
        <v>46</v>
      </c>
      <c r="C117" s="51">
        <f>C118+C119+C120</f>
        <v>0</v>
      </c>
      <c r="D117" s="51">
        <f>D118+D119+D120</f>
        <v>0</v>
      </c>
    </row>
    <row r="118" spans="1:4" x14ac:dyDescent="0.2">
      <c r="A118" s="5" t="s">
        <v>48</v>
      </c>
      <c r="B118" s="36" t="s">
        <v>140</v>
      </c>
      <c r="C118" s="14"/>
      <c r="D118" s="14"/>
    </row>
    <row r="119" spans="1:4" ht="51" customHeight="1" x14ac:dyDescent="0.2">
      <c r="A119" s="5" t="s">
        <v>141</v>
      </c>
      <c r="B119" s="36" t="s">
        <v>142</v>
      </c>
      <c r="C119" s="14"/>
      <c r="D119" s="14"/>
    </row>
    <row r="120" spans="1:4" ht="25.5" x14ac:dyDescent="0.2">
      <c r="A120" s="5" t="s">
        <v>65</v>
      </c>
      <c r="B120" s="37" t="s">
        <v>66</v>
      </c>
      <c r="C120" s="14"/>
      <c r="D120" s="14"/>
    </row>
    <row r="121" spans="1:4" x14ac:dyDescent="0.2">
      <c r="A121" s="24"/>
      <c r="B121" s="25" t="s">
        <v>47</v>
      </c>
      <c r="C121" s="23">
        <f>C120+C119+C63+C10</f>
        <v>1090867094.7058825</v>
      </c>
      <c r="D121" s="23">
        <f>D120+D119+D63+D10</f>
        <v>1091539495.5882354</v>
      </c>
    </row>
    <row r="123" spans="1:4" x14ac:dyDescent="0.2">
      <c r="C123" s="18"/>
      <c r="D123" s="18"/>
    </row>
    <row r="124" spans="1:4" x14ac:dyDescent="0.2">
      <c r="C124" s="19"/>
      <c r="D124" s="19"/>
    </row>
    <row r="125" spans="1:4" x14ac:dyDescent="0.2">
      <c r="C125" s="18"/>
      <c r="D125" s="18"/>
    </row>
    <row r="126" spans="1:4" x14ac:dyDescent="0.2">
      <c r="C126" s="26"/>
      <c r="D126" s="26"/>
    </row>
    <row r="127" spans="1:4" x14ac:dyDescent="0.2">
      <c r="B127" s="4"/>
      <c r="C127" s="10"/>
      <c r="D127" s="10"/>
    </row>
    <row r="128" spans="1:4" x14ac:dyDescent="0.2">
      <c r="B128" s="4"/>
    </row>
    <row r="129" spans="2:4" x14ac:dyDescent="0.2">
      <c r="B129" s="4"/>
    </row>
    <row r="130" spans="2:4" x14ac:dyDescent="0.2">
      <c r="B130" s="4"/>
    </row>
    <row r="131" spans="2:4" x14ac:dyDescent="0.2">
      <c r="B131" s="4"/>
    </row>
    <row r="132" spans="2:4" x14ac:dyDescent="0.2">
      <c r="B132" s="4"/>
    </row>
    <row r="133" spans="2:4" x14ac:dyDescent="0.2">
      <c r="B133" s="4"/>
    </row>
    <row r="134" spans="2:4" x14ac:dyDescent="0.2">
      <c r="B134" s="4"/>
    </row>
    <row r="135" spans="2:4" x14ac:dyDescent="0.2">
      <c r="B135" s="4"/>
    </row>
    <row r="137" spans="2:4" x14ac:dyDescent="0.2">
      <c r="B137" s="4"/>
    </row>
    <row r="138" spans="2:4" x14ac:dyDescent="0.2">
      <c r="B138" s="4"/>
    </row>
    <row r="139" spans="2:4" x14ac:dyDescent="0.2">
      <c r="B139" s="4"/>
      <c r="C139" s="4"/>
      <c r="D139" s="4"/>
    </row>
    <row r="140" spans="2:4" x14ac:dyDescent="0.2">
      <c r="B140" s="4"/>
      <c r="C140" s="4"/>
      <c r="D140" s="4"/>
    </row>
    <row r="141" spans="2:4" x14ac:dyDescent="0.2">
      <c r="B141" s="4"/>
      <c r="C141" s="4"/>
      <c r="D141" s="4"/>
    </row>
  </sheetData>
  <mergeCells count="1">
    <mergeCell ref="A7:D7"/>
  </mergeCells>
  <pageMargins left="1.3779527559055118" right="0.78740157480314965" top="0.39370078740157483" bottom="0.78740157480314965"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3.1</vt:lpstr>
      <vt:lpstr>'Приложение 3.1'!Заголовки_для_печати</vt:lpstr>
      <vt:lpstr>'Приложение 3.1'!Область_печати</vt:lpstr>
    </vt:vector>
  </TitlesOfParts>
  <Company>Комитет финансов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Куляну Наталья Михайловна</cp:lastModifiedBy>
  <cp:lastPrinted>2017-10-23T05:37:21Z</cp:lastPrinted>
  <dcterms:created xsi:type="dcterms:W3CDTF">2009-01-12T03:44:46Z</dcterms:created>
  <dcterms:modified xsi:type="dcterms:W3CDTF">2017-12-26T07:01:53Z</dcterms:modified>
</cp:coreProperties>
</file>