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tabRatio="655"/>
  </bookViews>
  <sheets>
    <sheet name="Мониторинг 2013 год " sheetId="17" r:id="rId1"/>
  </sheets>
  <definedNames>
    <definedName name="_xlnm.Print_Titles" localSheetId="0">'Мониторинг 2013 год '!$8:$9</definedName>
  </definedNames>
  <calcPr calcId="145621"/>
</workbook>
</file>

<file path=xl/calcChain.xml><?xml version="1.0" encoding="utf-8"?>
<calcChain xmlns="http://schemas.openxmlformats.org/spreadsheetml/2006/main">
  <c r="G115" i="17" l="1"/>
  <c r="F104" i="17"/>
  <c r="E104" i="17"/>
  <c r="G93" i="17"/>
  <c r="G92" i="17"/>
  <c r="G80" i="17"/>
  <c r="G79" i="17"/>
  <c r="G78" i="17"/>
  <c r="G76" i="17"/>
  <c r="G75" i="17"/>
  <c r="G57" i="17"/>
  <c r="E57" i="17"/>
  <c r="G15" i="17"/>
  <c r="G14" i="17"/>
  <c r="G13" i="17"/>
  <c r="G12" i="17"/>
</calcChain>
</file>

<file path=xl/comments1.xml><?xml version="1.0" encoding="utf-8"?>
<comments xmlns="http://schemas.openxmlformats.org/spreadsheetml/2006/main">
  <authors>
    <author>Автор</author>
  </authors>
  <commentList>
    <comment ref="G3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по данным доклада на 2013
</t>
        </r>
      </text>
    </comment>
    <comment ref="G3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из прогноза
</t>
        </r>
      </text>
    </comment>
    <comment ref="B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взяла из доклада № 
19
</t>
        </r>
      </text>
    </comment>
  </commentList>
</comments>
</file>

<file path=xl/sharedStrings.xml><?xml version="1.0" encoding="utf-8"?>
<sst xmlns="http://schemas.openxmlformats.org/spreadsheetml/2006/main" count="415" uniqueCount="248">
  <si>
    <t>№ п/п</t>
  </si>
  <si>
    <t>Наименование показателей</t>
  </si>
  <si>
    <t>Единицы измерения</t>
  </si>
  <si>
    <t>2012 г.</t>
  </si>
  <si>
    <t>2013 г.</t>
  </si>
  <si>
    <t xml:space="preserve">Ответственный </t>
  </si>
  <si>
    <t>Данные по стратегии</t>
  </si>
  <si>
    <t>Факт</t>
  </si>
  <si>
    <t>Пояснение причин отклонений фактических показателей от плановых</t>
  </si>
  <si>
    <t>1. Демографические показатели</t>
  </si>
  <si>
    <t>Среднегодовая численность постоянного населения</t>
  </si>
  <si>
    <t>Тысяча человек</t>
  </si>
  <si>
    <t>Шафеева Т.Н.</t>
  </si>
  <si>
    <t>Коэффициент рождаемости</t>
  </si>
  <si>
    <t xml:space="preserve"> На 1000  человек населения</t>
  </si>
  <si>
    <t>Коэффициент общей смертности</t>
  </si>
  <si>
    <t>Коэффициент естественного прироста (убыли)  населения</t>
  </si>
  <si>
    <t>Коэффициент миграционного прироста (убыли)  населения</t>
  </si>
  <si>
    <t>2. Производство товаров и услуг</t>
  </si>
  <si>
    <t>2.1 Строительство</t>
  </si>
  <si>
    <t>Доля площади земельных участков, являющихся объектами налогообложения земельным налогом, в общей площади территории</t>
  </si>
  <si>
    <t>Процент</t>
  </si>
  <si>
    <t>Маганова Т.М.</t>
  </si>
  <si>
    <t>Площадь земельных участков, предоставленных для строительства</t>
  </si>
  <si>
    <t>Гектар</t>
  </si>
  <si>
    <t>2.2 Транспорт</t>
  </si>
  <si>
    <t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</t>
  </si>
  <si>
    <t>Казанцева В.Г.</t>
  </si>
  <si>
    <t xml:space="preserve">3. Малое и среднее предпринимательство </t>
  </si>
  <si>
    <t>Число субъектов малого и среднего предпринимательства в расчете на 10 тыс. человек населения</t>
  </si>
  <si>
    <t>Единица на 10 тысяч человек населения</t>
  </si>
  <si>
    <t>4. Инвестиции</t>
  </si>
  <si>
    <t>Объем инвестиций в основной капитал (за исключением бюджетных средств) в расчете на 1 жителя</t>
  </si>
  <si>
    <t>Тысяча рублей</t>
  </si>
  <si>
    <t xml:space="preserve">5.Среднемесячная заработная плата отдельных категорий работников </t>
  </si>
  <si>
    <t>Рубль</t>
  </si>
  <si>
    <t>_</t>
  </si>
  <si>
    <t>Ходулапова А.Е.</t>
  </si>
  <si>
    <t xml:space="preserve">Средней медицинский персонал (персонал, обеспечивающий предоставление медицинских услуг) </t>
  </si>
  <si>
    <t>Младший медицинский персонал (персонал, обеспечивающий предоставление медицинских услуг)</t>
  </si>
  <si>
    <t>Работники учреждений культуры</t>
  </si>
  <si>
    <t>Педагогические работники учреждений дополнительного образования детей</t>
  </si>
  <si>
    <t>18</t>
  </si>
  <si>
    <t>Среднемесячная номинальная начисленная заработная плата крупных и средних предприятий и некоммерческих организаций</t>
  </si>
  <si>
    <t>Среднемесячные денежные доходы на душу населения</t>
  </si>
  <si>
    <t>6. Труд и занятость</t>
  </si>
  <si>
    <t>Уровень официально зарегистрированной безработицы</t>
  </si>
  <si>
    <t>Доля экономически активного населения от общей численности населения</t>
  </si>
  <si>
    <t>Численность экономически активного населения</t>
  </si>
  <si>
    <t>Человек</t>
  </si>
  <si>
    <t>Доля численности занятых в экономике от численности экономически активного населения</t>
  </si>
  <si>
    <t xml:space="preserve"> - </t>
  </si>
  <si>
    <t>Единица</t>
  </si>
  <si>
    <t>7. Организация муниципального управления</t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</si>
  <si>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</si>
  <si>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>Общий объем расходов бюджета муниципального образования:</t>
  </si>
  <si>
    <t>26.1</t>
  </si>
  <si>
    <t>на бюджетные инвестиции на увеличение стоимости основных средств</t>
  </si>
  <si>
    <t>26.2</t>
  </si>
  <si>
    <t>на образование (общее, дошкольное)</t>
  </si>
  <si>
    <t>26.3</t>
  </si>
  <si>
    <t>на здравоохранение</t>
  </si>
  <si>
    <t>26.4</t>
  </si>
  <si>
    <t>на культуру</t>
  </si>
  <si>
    <t>26.5</t>
  </si>
  <si>
    <t>на физическую культуру и спорт</t>
  </si>
  <si>
    <t>26.6</t>
  </si>
  <si>
    <t>на жилищно-коммунальное хозяйство</t>
  </si>
  <si>
    <t>26.7</t>
  </si>
  <si>
    <t>на содержание работников органов местного самоуправления</t>
  </si>
  <si>
    <t>26.8</t>
  </si>
  <si>
    <t>на транспорт</t>
  </si>
  <si>
    <t>8. Развитие социальной сферы</t>
  </si>
  <si>
    <t>8.1 Образование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</si>
  <si>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 - правовой формы и формы собственности, в общей численности детей от 3 до 7 лет</t>
  </si>
  <si>
    <t>80/99</t>
  </si>
  <si>
    <t>Гвоздь Г.Д.</t>
  </si>
  <si>
    <t>Доля детей в возрасте от 5 до 7 лет, получающих дошкольные образовательные услуги</t>
  </si>
  <si>
    <t>92,6/100</t>
  </si>
  <si>
    <t>Доля 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от обшей численности детей данной возвратной группы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</si>
  <si>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 таком учреждении, услуги по дошкольному образованию и получающих средства местного бюджета на оказание таких услуг</t>
  </si>
  <si>
    <t>Процент к нормативу</t>
  </si>
  <si>
    <t>71/75</t>
  </si>
  <si>
    <t>Доля муниципальных общеобразовательных учреждений:</t>
  </si>
  <si>
    <t>32.1</t>
  </si>
  <si>
    <t>32.2</t>
  </si>
  <si>
    <t>на новую систему оплаты труда, ориентированную на результат</t>
  </si>
  <si>
    <t>Численность учащихся, приходящихся на одного работающего в муниципальных общеобразовательных учреждениях, в том числе в расчете:</t>
  </si>
  <si>
    <t>33.1</t>
  </si>
  <si>
    <t>на одного учителя</t>
  </si>
  <si>
    <t>33.2</t>
  </si>
  <si>
    <t>на одного прочего работающего в муниципальных общеобразовательных учреждениях</t>
  </si>
  <si>
    <t>Доля муниципальных общеобразовательных учреждений с числом учащихся на 3-й ступени обучения  менее 150 человек</t>
  </si>
  <si>
    <t>Удельный вес лиц, сдавших единый государственный экзамен, в числе выпускников общеобразовательных муниципальных учреждений, участвовавших в едином государственном экзамене</t>
  </si>
  <si>
    <t>8.2 Здравоохранение</t>
  </si>
  <si>
    <t>Объем медицинской помощи, предоставляемой муниципальными учреждениями здравоохранения, в расчете на одного жителя, в том числе:</t>
  </si>
  <si>
    <t>36.1</t>
  </si>
  <si>
    <t>стационарной  помощи</t>
  </si>
  <si>
    <t>Койко-день</t>
  </si>
  <si>
    <t>36.2</t>
  </si>
  <si>
    <t>амбулаторной  помощи</t>
  </si>
  <si>
    <t>Посещение</t>
  </si>
  <si>
    <t>36.3</t>
  </si>
  <si>
    <t>дневных стационаров</t>
  </si>
  <si>
    <t>36.4</t>
  </si>
  <si>
    <t>скорой помощи</t>
  </si>
  <si>
    <t>Вызов</t>
  </si>
  <si>
    <t>Обеспеченность населения амбулаторно-поликлиническими учреждениями</t>
  </si>
  <si>
    <t>Посещений в смену на 10 тысяч населения</t>
  </si>
  <si>
    <t>Общая заболеваемость населения</t>
  </si>
  <si>
    <t>Единица на 1000 Человек населения</t>
  </si>
  <si>
    <t>Средняя стоимость койко-дня в муниципальных стационарных медицинских учреждениях</t>
  </si>
  <si>
    <t>Стоимость содержания одной койки в муниципальных учреждениях здравоохранения в сутки</t>
  </si>
  <si>
    <t>Число коек в муниципальных учреждениях здравоохранения на 10000 человек населения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</si>
  <si>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</si>
  <si>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Дней</t>
  </si>
  <si>
    <t>Среднегодовая занятость койки в муниципальных учреждениях здравоохранения</t>
  </si>
  <si>
    <t>Доля муниципальных медицинских учреждений:</t>
  </si>
  <si>
    <t>44.1</t>
  </si>
  <si>
    <t>применяющих медико – экономические стандарты оказания медицинской помощи</t>
  </si>
  <si>
    <t>44.2</t>
  </si>
  <si>
    <t>переведенных на оплату медицинской помощи по результатам деятельности</t>
  </si>
  <si>
    <t>44.3</t>
  </si>
  <si>
    <t>переведенных на новую систему оплаты труда, ориентированную на результат</t>
  </si>
  <si>
    <t>44.4</t>
  </si>
  <si>
    <t>переведенных преимущественно на одноканальное финансирование через систему обязательного медицинского страхования</t>
  </si>
  <si>
    <t>Доля амбулаторных учреждений, имеющих медицинское оборудование в соответствии с табелем оснащения</t>
  </si>
  <si>
    <t>Доля населения, охваченного профилактическими осмотрами</t>
  </si>
  <si>
    <t>Число случаев смерти лиц в возрасте до 65 лет</t>
  </si>
  <si>
    <t>Число случаев смерти детей до 18 лет</t>
  </si>
  <si>
    <t>Число работающих в муниципальных учреждениях здравоохранения в расчете на 10000 человек населения</t>
  </si>
  <si>
    <t>Число среднего медицинского персонала в муниципальных учреждениях здравоохранения в расчете на 10000 человек населения</t>
  </si>
  <si>
    <t>Уровень госпитализации в муниципальные учреждения здравоохранения</t>
  </si>
  <si>
    <t>Удовлетворенность населения медицинской помощью</t>
  </si>
  <si>
    <t>8.3 Физическая культура и спорт</t>
  </si>
  <si>
    <t>Доля населения, систематически занимающегося физической культурой и спортом</t>
  </si>
  <si>
    <t>20,8</t>
  </si>
  <si>
    <t xml:space="preserve">Гвоздь Г.Д. </t>
  </si>
  <si>
    <t>8.4 Социальная и криминогенная обстановка</t>
  </si>
  <si>
    <t xml:space="preserve">Количество зарегистрированных преступлений </t>
  </si>
  <si>
    <t>Случаев</t>
  </si>
  <si>
    <t>Количество административных правонарушений (учитывая правонарушения, зафиксированные ГИБДД)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</si>
  <si>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</si>
  <si>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 xml:space="preserve">Казанцева В.Г. </t>
  </si>
  <si>
    <t>непосредственное управление собственниками помещений в многоквартирном доме</t>
  </si>
  <si>
    <t xml:space="preserve">управление управляющей организацией 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</si>
  <si>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</si>
  <si>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Уровень собираемости платежей за предоставленные жилищно-коммунальные услуги</t>
  </si>
  <si>
    <t>Процент подписанных паспортов готовности жилищного фонда и котельных</t>
  </si>
  <si>
    <t>Тысяча квадратных метров</t>
  </si>
  <si>
    <t>Число семей, стоящих на учёте для получения жилья</t>
  </si>
  <si>
    <t>Общая площадь жилых помещений, приходящаяся в среднем на одного жителя, в том числе:</t>
  </si>
  <si>
    <t>Квадратный метр       на человека</t>
  </si>
  <si>
    <t>введенная в действие за год</t>
  </si>
  <si>
    <t>от_______________ №________</t>
  </si>
  <si>
    <t>Руководитель:</t>
  </si>
  <si>
    <t>Исполнитель:</t>
  </si>
  <si>
    <t xml:space="preserve">Земельный налог оплачивается с земельных участков находящихся в собственности граждан и юридических лиц. Предоставление в собственность осуществляется на основании обращений заинтересованных лиц.  Запланировать предоставление в собственность не представляется возможным </t>
  </si>
  <si>
    <t>Не было запланировано проведение торгов по предоставлению земельных участков под жилищное строительство по ул.Комсомольская и Югорская.</t>
  </si>
  <si>
    <t>обусловлено ростом общего количества преступлений</t>
  </si>
  <si>
    <t xml:space="preserve">Рост заработной платы предусмотрен в рамках реализации Указа Президента РФ от 07.05.2012 №597 "О мероприятиях по реализации государственной социальной политики" </t>
  </si>
  <si>
    <t>В решении Думы города от 21.06.2013 №74 отражены плановые ассигнования включающие все расходы связанные с содержанием работников органов местного самоуправления в пределах норматива, утвержденного постановлением Правительства Ханты-Мансийского автономного округа - Югры от 6 августа 2010 года N 191-п "О нормативах формирования расходов на содержание органов местного самоуправления Ханты-Мансийского автономного округа - Югры" (с последующими изменениями). В Докладе главы показатель не соответствует показателю утвержденному в Решении Думы города Покачи от 21.06.2013 №74,   т.к. по итогам проверки Департаментом финансов  ХМАО-Югры показателей указанных в Докладе главы, в данном разделе необходимо отражены только расходы на заработную плату и начисления на оплату труда без текущих расходов и без учета переданных полномочий.</t>
  </si>
  <si>
    <t>Превышение факта 2013 от плана связано с реализацией мероприятий по проведению диспансеризации определенных групп взрослого населения (приказ Минздрава РФ от 03.12.2012 № 1006н). Показатель уазан по БУ "Покачевская городская больница". В связи с тем, что годовую отчетность за 2013 год лечебные учреждения города по объемам помощи и финансированию сдавали самостоятельно, данных по ЛПУ в целом (сводная по больнице и стоматологической поликлинике) в БУ "Покачевская городская больница" нет.</t>
  </si>
  <si>
    <t>Отклонение факта 2013 от планового показателя связано с развитием стационарозамещающих технологий, что приводит к сокращению расходов медицинской помощи круглосуточных стационаров.</t>
  </si>
  <si>
    <t>Превышение показателя связано с увеличением числа вызовов скорой помощи на 30,3% в сравнении с фактом 2012 года (6797 в 2013г., 5216 - в 2012г.), в связи с обслуживанием онкологических пациентов, а также увеличением числа необоснованных вызовов в 2013 году на 22,3% в сравнении с 2012 годом (в 2013г. - 236, в 2012г. - 193).</t>
  </si>
  <si>
    <t>Факт 2013 года указан по БУ "Покачевская городская больница" согласно годовой отчетности. Плановый показатель - показатель по двум учреждения города Покачи.</t>
  </si>
  <si>
    <t>На оплату медицинской помощи по результатам деятельности планируется перейти с 2015 года, на основании нормативных документов Департамента здравоохранения автономного округа.</t>
  </si>
  <si>
    <t>Факт за 2013 год по физической численности работников учреждений здравоохранения составил 501 человек по ЛПУ города. Отклонение показателя в связи с низкой укомплектованностью врачебными кадрами и средним медицинским персоналом.</t>
  </si>
  <si>
    <t>1 учащийся не сдал единый государственный экзамен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</si>
  <si>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</si>
  <si>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</si>
  <si>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</si>
  <si>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>Число новых созданных рабочих мест</t>
  </si>
  <si>
    <t>Обеспеченность местами в дошкольных образовательных учреждениях детей в возрасте от 0 до 7 лет</t>
  </si>
  <si>
    <t>переведенных на нормативное подушевое финансирование</t>
  </si>
  <si>
    <t>Численность потерпевших</t>
  </si>
  <si>
    <t>Количество преступлений с окраской (экстремизм)</t>
  </si>
  <si>
    <t>58.1</t>
  </si>
  <si>
    <t>58.2</t>
  </si>
  <si>
    <t>58.3</t>
  </si>
  <si>
    <t>61.1</t>
  </si>
  <si>
    <t>61.2</t>
  </si>
  <si>
    <t>63.1</t>
  </si>
  <si>
    <t>-</t>
  </si>
  <si>
    <t xml:space="preserve"> -</t>
  </si>
  <si>
    <t>согласно статистическим данным</t>
  </si>
  <si>
    <t>Численность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</si>
  <si>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Снижение количества учащихся, занимающихся в кружках и секциях в общеобразовательных учреждениях, произошло в связи с тем, что произошло сокращение ставок педагогов дополнительного образования детей. В настоящее время проводится подготовительная работа, анализ потребности в соответствии с лицензиями на право ведения образовательной деятельности для введения ставок педагогов дополнительного образования.</t>
  </si>
  <si>
    <t>Численность детей в возрасте 5-18 лет в городском округе (муниципальном районе)</t>
  </si>
  <si>
    <t>23,7</t>
  </si>
  <si>
    <t>166 (без учета лиц, пострадавших в ДТП - 17 чел.)</t>
  </si>
  <si>
    <t>Площадь жилищного фонда всего, в том числе:</t>
  </si>
  <si>
    <t>наименование изменилось</t>
  </si>
  <si>
    <t xml:space="preserve"> введённая  в  эксплуатацию за год</t>
  </si>
  <si>
    <t>снесено за год</t>
  </si>
  <si>
    <t>исключить</t>
  </si>
  <si>
    <t>Доля земельных участков, предоставленных под многоквартирные дома, в отношении которых осуществлен государственный кадастровый учет</t>
  </si>
  <si>
    <t>предлагаем убрать</t>
  </si>
  <si>
    <t>новое название</t>
  </si>
  <si>
    <t>Уровень собираемости платежей увеличился за счет погашения задолженности прошлых лет. Управляющей компанией регулярно ведется работа с населением по погашению (взысканию) задолженности за предоставленные жилищно-коммунальные услуги</t>
  </si>
  <si>
    <t>Данные по решению Думы № 74  от 21.06.2013 измененная табл. 33 (план)</t>
  </si>
  <si>
    <t>8.5 Жилищно коммунальное хозяйство</t>
  </si>
  <si>
    <t xml:space="preserve">Стеблев </t>
  </si>
  <si>
    <t>Увеличение произошло за счет привлечения к занятиям работников предприятий и организаций клубов по месту жительства и учебы.</t>
  </si>
  <si>
    <t>Согласно статистическим данным</t>
  </si>
  <si>
    <t xml:space="preserve">В 2013 году введены в эксплуатацию 11 объектов капитального строительства, из них: 
6 индивидуальных жилых домов (общая площадь жилых помещений 0,7 тыс.кв.м.);
2 многоквартирных жилых дома общая площадь жилых помещений 5,2 тыс. кв.м);
стратегически важный объект «ПС 35/10 «Городская».     
В 2014 году приступили к строительству многоквартирного жилого дома в 4 микрорайоне (80 квартир с общей площадью жилых помещений 5,58 тыс. кв.м.)
</t>
  </si>
  <si>
    <t>Введено в эксплуатацию в 2013 году два многоквартирных дома по ул.Харьковская д.6- 2,5 тыс.кв.м и ул.Харьковская д.8 - 2,7 тыс.кв.м, ИЖС- 0,7 тыс.кв.м</t>
  </si>
  <si>
    <t>Выбыло общей площади за 2013 год 23,2 тыс.кв.м. Снесено два многоквартирных дома по ул.Тюменская д.3 - 0,8703 тыс.кв.м, ул.Тюменская д.4 -0,8891 тыс.кв.м, всего снесено -1,7594 тыс.кв.м, ИЖС- 4,9 тыс.кв.м (данные согласно отчету №1-жилфонд 6,6тыс.кв.м</t>
  </si>
  <si>
    <t>Значение коэффициента миграционной убыли значительно уменьшилось по сравнению с 2012 годом. Но число выбывших хоть и незначительно, но все еще выше числа  прибывших на 33 человека. Одной из важных  причин миграционной убыли является переезд части работающего населения в другие города в связи с реорганизацией предприятий города.</t>
  </si>
  <si>
    <t>Среднемесячная номинальная начисленная заработная плата крупных и средних предприятий и некоммерческих организаций возрасла по сравнению с 2012 годом на 6,2 % или 3051,1 рублей. Отклонение от планового показателя незначительное -0,2%. Связано это с продолжающейся  реорганизаций предприятий города и изменением  структуры их  штатного расписания. А,именно, оттоком специалистов  высших категорий   и следовательно с более высокой оплатой труда, в другие города.</t>
  </si>
  <si>
    <t>Количество умерших, по сравнению с аналогичным периодом прошлого года, увеличилось на 19 человек и составило 73 человека. Произошло в  увеличение количества умерших в связи с новообразованиями на 14 случаев, травмами, отравлениями и некоторые другими последствиями воздействия  внешних причин на 5 случаев.</t>
  </si>
  <si>
    <t>Снижение численности экономически активного населения напрямую связяно со снижением численности занятых в экономике.</t>
  </si>
  <si>
    <t xml:space="preserve"> Гвоздь Г.Д. Мананкова Л.Н.</t>
  </si>
  <si>
    <t>Казанцева В.Г. Кривда В.И.</t>
  </si>
  <si>
    <t>Уменьшение жилищного фонда связано с плановым сносом двух жилых многоквартирных домов (6,6 тыс.кв.м) и переводом жилых помещений в нежилые (16,6 тыс.кв.м-общежития ТПП) Выбыло общей площади за 2013 год 23,2 тыс.кв.м.данные согласно стат.отчету №1-жилфонд</t>
  </si>
  <si>
    <t xml:space="preserve">В решении Думы города от 21.06.2013 №74  утверждены плановые показатели за 2013 год. К концу финансового года  показатели изменились по нескольким отраслям из-за дополнительно поступивших финансовых средств  в местный бюджет. 
Фактическое исполнение уменьшилось по отраслям: 
- по здравоохранению в связи с не освоением МБУЗ ЦГБ субвенции на организацию оказания медицинской помощи в соответствии  с территориальной программой государственных гарантий оказания гражданам Российской  Федерации бесплатной медицинской помощи;
- по физической культуре и спорту в связи с тем, что сокращены расходы  на капитальный ремонт  плавательного бассейна Дельфин    </t>
  </si>
  <si>
    <t>На начало 2013 года количество зарегистрированных субъектов малого предпринимательства составляет 642 ед., в том числе, количество индивидуальных предпринимателей – 555 (ед.), количество юридических лиц – 87 ед.). По состоянию на 01.01.2014 количество субъектов снизилось до 555 ед., в том числе, индивидуальных предпринимателей – 492 ед., юридических лиц – 63 ед. Количество субъектов малого предпринимательства уменьшилось по сравнению с 2012 годом на 16%, основными причинами снижения являются закрытие предпринимательской деятельности на основании собственного решения. Для пояснения причин закрытия предпринимательской деятельности необходимо наличие базы данных, содержащей информацию о состоянии физического лица, контактные данные, а так же основной вид деятельности. Управление по социальным вопросам не наделено полномочиями для введения реестра зарегистрировавшихся и снявшихся с учета индивидуальных предпринимателей в Федеральной налоговой службе, в связи с чем, провести точный мониторинг по данному показателю не представляется возможным.</t>
  </si>
  <si>
    <t>Значения показателей в Решении Думы №74 от 21.06.2013 (табл. 33) являются прогнозными с учетом предыдущего года, так какфактические значения показателей по общему образованию рассчитываются по данным государственной статистики, которые предоставляются по состоянию на 20 сентября  и 05 октября  каждого года. Расхождение прогнозных и фактических показателей 33.1, 33.2 в 2013 году является положительным моментом, который подтверждает повышение эффективности расходования бюджетных средств в общем образовании. Причинами, которые позволили улучшить показатели 33.1, 33,2в 2013 году являются следующие: 1. Снижение численности обучающихся с 2022 в 2012 году до 2017 в 2013 году. 2. Проведение оптимизационных мероприятий: - уменьшение количества классов с 91 в 2012 году до 83 в 2013 году; - доведение наполняемости классов до оптимальной (25 человек); - сокращение количества ставок работниковобразовательных учреждений за счет вакантных ставок, выхода на пенсию или переезда педагогических работников; - сокращение 3 ставок младших воспитателей в МБОУ СОШ №2 за счет передачи функции по сопровождению детей в школьном автобусе.</t>
  </si>
  <si>
    <t>Снижение показателя в связи с развитием стационарозамещающих технологий (дневные стационары при поликлиниках в 2013г увеличены на 2 койки), сокращение средней продолжительности пребывания больного на койке согласно стандартам лечения.</t>
  </si>
  <si>
    <t>Рост заболеваемости населения на 3.6 % связан  с эпидемией гриппа и ОРВИ в 1 квартале 2013г</t>
  </si>
  <si>
    <t>Повышение стоимости койко-дня в стационаре на 13.5% в сравнении с 2012г  связано с изменением тарифа оказания стационарной медицинской помощи по программе обязательного медицинского страхования.Факт 2013 года соответствует данным таблицы 4000 стат.формы № 62 за 2013 год (число койко-дней 42629, сумма исполнения 172332024 руб.)</t>
  </si>
  <si>
    <t>Увеличение показателя на 22% в сравнении с 2012г обусловлено повышением тарифов ЖКХ, повышением стоимости медикаментов и расходных материалов,повышением уровня заработной платы персонала.Расчет произведен на 131 круглосуточную койку, расходы - согласно таб.4000 стат.формы № 62 за 2013 год.</t>
  </si>
  <si>
    <t>Снижение показателя произошло за счет снижения количества круглосуточных коек с 133 до 131   ( уменьшение числа хирургических коек до 43) в соответствии с потребностями . на 01.01.2014г число коек 131, кроме того 6 реанимационных, 8 коек для новорожденных. Расчет произведен на 131 круглосуточную койку без коек "кроме того", численность постоянного населения 17273 человека - согласно данным переписи населения по состоянию на 31.12.2013г.</t>
  </si>
  <si>
    <t>Отклонение фактического показателя 2013 от 2012г на 9.4%, что связано с соблюдением стандартов лечения больных и приведение  показателя в соответствие с региональными целевыми стандартами</t>
  </si>
  <si>
    <t>Отклонение факта 2013 от показателя 2012г на 1%  связан  с закрытием на плановый ремонт родильного отделения, а также с учетом средней продолжительности пребывания пациента на койке.</t>
  </si>
  <si>
    <t>В учреждение оказание сертифицированных видов по мощи проводится в соответствии с медико-экономическими стандартами, порядками оказания первичной медико-санитарной помощи по профилям</t>
  </si>
  <si>
    <t>Внедрена новая система оплаты труда, ориентированная на конечный результат в соответствии с качественными и объемными показателями работы</t>
  </si>
  <si>
    <t>Учреждение переведено  преимущественно на одноканальное финансирование через систему обязательного медицинского страхования</t>
  </si>
  <si>
    <t xml:space="preserve">Взрослая поликлиника, детская поликлиника, женская консультация оснащены в соответствии с порядками оказания помощи </t>
  </si>
  <si>
    <t xml:space="preserve">Из числа населения,  нуждающиегося в профилактических осмотрах,охвачено в 100% </t>
  </si>
  <si>
    <t>Увеличение абсолютного показателя связано со случаями непредотвратимыми: 1 случай ДТП, 1 случай - удушье, вызванное вдыханием пищи в дыхательные пути, 1 случай перинатальной смерти ( смерть произошла в Республике Дагестан)</t>
  </si>
  <si>
    <t xml:space="preserve">Показатель снизился  на 3.15%, что связано с дефицитом кадров. Фактически за 2013 год по физической численности средних медицинских работников учреждений здравоохранения составил 207 человек по ЛПУ города, т.е. с учетом стоматологической поликлиники. </t>
  </si>
  <si>
    <t>Уровень госпитализации  превысил уровень 2012г  на 5.3%.  что связано с эпидемией гриппа и ОРВИ в  1 квартале 2013г</t>
  </si>
  <si>
    <t>В 2013г в БУ "Покачевская городская больница" в марте и октябре месяце проведено анкетирование пациентов стационара и амбулаторно поликлинического звена по вопросам удовлетворенностью медицинской помощью. В анкетировании приняло участие 220 пациентов.</t>
  </si>
  <si>
    <t>Изменение показателя произошло с выбором собственников способа управления управляющей организацией частной формы собственности, без учета многоквартирных домов, в которых орган местного самоуправления проводит открытый конкурс по отбору управляющей организации и без учета, где осуществляется непосредственный способ управления. Согласно Федеральному статистическому наблюдению «Сведения о жилищном фонде» по состоянию на 31.12.2013 года количество многоквартирных домов в городе Покачи за 2013 год составляет 58 домов, в том числе: доля многоквартирных домов, в которых собственники помещений выбрали и реализуют один из способов управления многоквартирными домами (приложение 2 к письму): 1)управление управляющей организацией частной формы собственности - 43 дома 74,1%; 2)непосредственное управление собственниками помещений в многоквартирном доме: - 4 дома 6,9%; 3)управление товариществом собственников жилья либо жилищным кооперативом или иным специализированным потребительским кооперативом – нет; 4)многоквартирные дома, в которых орган местного самоуправления проводил открытый конкурс по отбору управляющей организации – 10 домов – 17,2%; 5)управление управляющей компанией в 2013 году не осуществляется по домам под «снос» (дома расселены, но не исключены из реестра МКД) - 1дом – 1,8%.</t>
  </si>
  <si>
    <t>В 2013 году, по результатам рассмотрения заявлений и сообщений принято решений о возбуждении 233 уголовных дел (АППГ-217; +7,4%). Рост произошел преимущественно за счет выявления экономических преступлений (увеличение почти в 2,5 раза; с 16 до 39, одним лицом было совершено 35 преступных деяний). Также отмечается увеличение числа зарегистрированных преступлений против личности, преимущественно за счет выявления преступлений, квалифицированных по ст.116 УК РФ «побои» (с 15 до 28 в текущем году; +86,7%), что обусловлено изменением правоприменительной практики. Структура преступности за 2013 год выглядит следующим образом: - имущественные преступления – 109 преступлений (что составляет 46,8% от общего числа зарегистрированных преступлений), АППГ-137; - преступления против личности – 49 (21%), АППГ-31; - экономические преступления – 39 (16,7%), АППГ-16; - наркопреступления – 18 (7,7%), АППГ-17; - иные – 18 (7,7%).</t>
  </si>
  <si>
    <t xml:space="preserve">  По итогам 2013 года, на территории города Покачи зафиксировано 7547 административных правонарушений  (2012 год- 7632), при этом по линии безопасности дорожного движения  совершено 6014 правонарушений, что практически соответствует уровню 2012 года- 6018.   По иным статьям КоаП РФ выявлено 1529 административных правонарушений (АППГ – 1618),   снижение на 89 административных правонарушения (-5,5%), при этом больше на 27,1% выявлено правонарушений за нарушение антиалкогольного законодательства. Общее снижение количества административных правонарушений произошло за счет, таких составов как мелкое хулиганство, по причине изменения в правоприменительной практике.  </t>
  </si>
  <si>
    <t>Снижение численности работников (по полному кругу организаций), по сравнению с 2012 годом,  произошло за счет сокращения численности работающих по крупным и средним предприятиям и организациям города, в связи с их реорганизацией и отнесение  их, согласно Положениям Госстатучета, к другим городам. А также значительным снижением занятых в малом и среднем бизнесе, по причинам указанным выше в пункте 9 раздела3.</t>
  </si>
  <si>
    <t>Уменьшение доли детей (факт 2012 по сравнению с 2013) произошло за счет снижения количества учащихся, занимающихся в кружках и секциях в общеобразовательных учреждениях, в связи с тем, что произошло сокращение ставок педагогов дополнительного образования детей. В настоящее время проводится подготовительная работа, анализ потребности в соответствии с лицензиями на право ведения образовательной деятельности для введения ставок педагогов дополнительного образования.</t>
  </si>
  <si>
    <t>отсутствуют достоверные данные</t>
  </si>
  <si>
    <t>Превышение показателя связано с увеличением числа умерших от травм,  отравлений и некоторых воздействий других внешних причин ( 14 случаев в 2013г), злокачественных образований (  21 случай  в 2013)</t>
  </si>
  <si>
    <r>
      <t xml:space="preserve">В соответствии с пунктом 2 статьи 161 Жилищного кодекса Российской Федерации, собственники помещений в многоквартирном доме обязаны выбрать один из способов управления многоквартирным домом: 1) непосредственное управление собственниками помещений в многоквартирном доме; 2) управление товариществом собственников жилья либо жилищным кооперативом или иным специализированным потребительским кооперативом; 3) управление управляющей организацией. В муниципальном образовании город Покачи управление многоквартирными домами осуществляется двумя способами: </t>
    </r>
    <r>
      <rPr>
        <i/>
        <sz val="12"/>
        <rFont val="Times New Roman"/>
        <family val="1"/>
        <charset val="204"/>
      </rPr>
      <t xml:space="preserve">непосредственное управление собственниками помещений </t>
    </r>
    <r>
      <rPr>
        <sz val="12"/>
        <rFont val="Times New Roman"/>
        <family val="1"/>
        <charset val="204"/>
      </rPr>
      <t xml:space="preserve">и </t>
    </r>
    <r>
      <rPr>
        <i/>
        <sz val="12"/>
        <rFont val="Times New Roman"/>
        <family val="1"/>
        <charset val="204"/>
      </rPr>
      <t xml:space="preserve">управление управляющей организацией </t>
    </r>
    <r>
      <rPr>
        <sz val="12"/>
        <rFont val="Times New Roman"/>
        <family val="1"/>
        <charset val="204"/>
      </rPr>
      <t xml:space="preserve">ООО «Комфорт плюс», ТСЖ  в городе Покачи нет. Орган местного самоуправления в порядке, установленном Правительством Российской Федерации, проводит открытый конкурс по отбору управляющей организации, если в течение года до дня проведения указанного конкурса собственниками помещений в МКД не выбран способ управления этим домом или принятое решение о выборе способа управления этим домом не было реализовано. </t>
    </r>
  </si>
  <si>
    <t>В связи с уменьшением площади жилищного фонда (показателя 61) уменьшилась и средняя площадь на одного жителя (293 200/17372=16,878кв.м)</t>
  </si>
  <si>
    <t>,</t>
  </si>
  <si>
    <t>Мониторинг  реализации Стратегии социально-экономического развития муниципального образования города Покачи до 2020 года</t>
  </si>
  <si>
    <t xml:space="preserve">к  решению Думы города Покачи  </t>
  </si>
  <si>
    <t xml:space="preserve">Приложение 2  </t>
  </si>
  <si>
    <t>от  17.10.2014 №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</si>
</sst>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0.0"/>
    <numFmt numFmtId="165" formatCode="#,##0.0"/>
    <numFmt numFmtId="166" formatCode="0.0"/>
    <numFmt numFmtId="167" formatCode="#\ ##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2" fillId="0" borderId="0" xfId="2" applyNumberFormat="1" applyFont="1" applyFill="1" applyBorder="1" applyAlignment="1">
      <alignment horizontal="center" vertical="top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top" wrapText="1"/>
    </xf>
    <xf numFmtId="0" fontId="2" fillId="0" borderId="1" xfId="2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center" vertical="top"/>
    </xf>
    <xf numFmtId="2" fontId="4" fillId="0" borderId="1" xfId="2" applyNumberFormat="1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top" wrapText="1"/>
    </xf>
    <xf numFmtId="49" fontId="2" fillId="0" borderId="1" xfId="2" applyNumberFormat="1" applyFont="1" applyFill="1" applyBorder="1" applyAlignment="1">
      <alignment horizontal="center" vertical="top" wrapText="1"/>
    </xf>
    <xf numFmtId="0" fontId="2" fillId="0" borderId="0" xfId="2" applyFont="1" applyFill="1" applyAlignment="1">
      <alignment vertical="top" wrapText="1"/>
    </xf>
    <xf numFmtId="0" fontId="4" fillId="0" borderId="0" xfId="2" applyFont="1" applyFill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top" wrapText="1"/>
    </xf>
    <xf numFmtId="0" fontId="4" fillId="0" borderId="0" xfId="2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/>
    <xf numFmtId="0" fontId="5" fillId="0" borderId="0" xfId="2" applyFont="1" applyFill="1" applyAlignment="1">
      <alignment vertical="top"/>
    </xf>
    <xf numFmtId="0" fontId="4" fillId="0" borderId="6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2" fillId="0" borderId="1" xfId="3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2" fillId="0" borderId="0" xfId="2" applyFont="1" applyFill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/>
    </xf>
    <xf numFmtId="0" fontId="4" fillId="0" borderId="0" xfId="2" applyFont="1" applyFill="1" applyAlignment="1">
      <alignment horizontal="center" vertical="top"/>
    </xf>
    <xf numFmtId="0" fontId="2" fillId="0" borderId="0" xfId="2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7" fontId="4" fillId="0" borderId="12" xfId="0" applyNumberFormat="1" applyFont="1" applyFill="1" applyBorder="1" applyAlignment="1">
      <alignment vertical="center"/>
    </xf>
    <xf numFmtId="0" fontId="2" fillId="0" borderId="1" xfId="3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top" wrapText="1"/>
    </xf>
    <xf numFmtId="0" fontId="4" fillId="0" borderId="2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center" vertical="top" wrapText="1"/>
    </xf>
    <xf numFmtId="0" fontId="4" fillId="0" borderId="2" xfId="2" applyFont="1" applyFill="1" applyBorder="1" applyAlignment="1">
      <alignment horizontal="center" vertical="top"/>
    </xf>
    <xf numFmtId="0" fontId="4" fillId="0" borderId="2" xfId="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2" applyNumberFormat="1" applyFont="1" applyFill="1" applyBorder="1" applyAlignment="1">
      <alignment horizontal="center" vertical="top"/>
    </xf>
    <xf numFmtId="4" fontId="4" fillId="0" borderId="1" xfId="2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/>
    </xf>
    <xf numFmtId="3" fontId="4" fillId="0" borderId="1" xfId="2" applyNumberFormat="1" applyFont="1" applyFill="1" applyBorder="1" applyAlignment="1">
      <alignment horizontal="center" vertical="top" wrapText="1"/>
    </xf>
    <xf numFmtId="1" fontId="4" fillId="0" borderId="1" xfId="2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top" wrapText="1"/>
    </xf>
    <xf numFmtId="167" fontId="4" fillId="0" borderId="11" xfId="0" applyNumberFormat="1" applyFont="1" applyFill="1" applyBorder="1" applyAlignment="1">
      <alignment vertical="center"/>
    </xf>
    <xf numFmtId="0" fontId="4" fillId="0" borderId="1" xfId="2" applyFont="1" applyFill="1" applyBorder="1" applyAlignment="1">
      <alignment vertical="top"/>
    </xf>
    <xf numFmtId="0" fontId="4" fillId="0" borderId="1" xfId="5" applyFont="1" applyFill="1" applyBorder="1" applyAlignment="1">
      <alignment horizontal="center" vertical="top"/>
    </xf>
    <xf numFmtId="0" fontId="4" fillId="0" borderId="1" xfId="5" applyFont="1" applyFill="1" applyBorder="1" applyAlignment="1">
      <alignment horizontal="center" vertical="center" wrapText="1"/>
    </xf>
    <xf numFmtId="2" fontId="4" fillId="0" borderId="1" xfId="5" applyNumberFormat="1" applyFont="1" applyFill="1" applyBorder="1" applyAlignment="1">
      <alignment horizontal="center" vertical="top"/>
    </xf>
    <xf numFmtId="166" fontId="4" fillId="0" borderId="1" xfId="5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2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top"/>
    </xf>
    <xf numFmtId="49" fontId="4" fillId="0" borderId="1" xfId="2" applyNumberFormat="1" applyFont="1" applyFill="1" applyBorder="1" applyAlignment="1">
      <alignment horizontal="center" vertical="top"/>
    </xf>
    <xf numFmtId="166" fontId="4" fillId="0" borderId="1" xfId="2" applyNumberFormat="1" applyFont="1" applyFill="1" applyBorder="1" applyAlignment="1">
      <alignment horizontal="center" vertical="top"/>
    </xf>
    <xf numFmtId="166" fontId="4" fillId="0" borderId="1" xfId="2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top"/>
    </xf>
    <xf numFmtId="0" fontId="4" fillId="0" borderId="1" xfId="2" applyNumberFormat="1" applyFont="1" applyFill="1" applyBorder="1" applyAlignment="1">
      <alignment horizontal="center" vertical="top"/>
    </xf>
    <xf numFmtId="0" fontId="8" fillId="0" borderId="0" xfId="0" applyFont="1" applyFill="1"/>
    <xf numFmtId="4" fontId="4" fillId="0" borderId="1" xfId="0" applyNumberFormat="1" applyFont="1" applyFill="1" applyBorder="1" applyAlignment="1" applyProtection="1">
      <alignment horizontal="center" vertical="top" wrapText="1"/>
      <protection locked="0"/>
    </xf>
    <xf numFmtId="3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5" fillId="0" borderId="1" xfId="2" applyFont="1" applyFill="1" applyBorder="1" applyAlignment="1">
      <alignment horizontal="center" vertical="top"/>
    </xf>
    <xf numFmtId="164" fontId="4" fillId="0" borderId="1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right" vertical="center"/>
    </xf>
    <xf numFmtId="49" fontId="4" fillId="0" borderId="10" xfId="0" applyNumberFormat="1" applyFont="1" applyFill="1" applyBorder="1" applyAlignment="1">
      <alignment horizontal="justify" vertical="top"/>
    </xf>
    <xf numFmtId="0" fontId="4" fillId="0" borderId="10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5" applyFont="1" applyFill="1" applyBorder="1" applyAlignment="1">
      <alignment horizontal="center" vertical="top" wrapText="1"/>
    </xf>
    <xf numFmtId="0" fontId="4" fillId="0" borderId="0" xfId="2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2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2" applyFont="1" applyFill="1" applyBorder="1" applyAlignment="1" applyProtection="1">
      <alignment horizontal="left" vertical="top" wrapText="1"/>
    </xf>
    <xf numFmtId="0" fontId="2" fillId="0" borderId="7" xfId="2" applyFont="1" applyFill="1" applyBorder="1" applyAlignment="1" applyProtection="1">
      <alignment horizontal="left" vertical="top" wrapText="1"/>
    </xf>
    <xf numFmtId="0" fontId="2" fillId="0" borderId="8" xfId="2" applyFont="1" applyFill="1" applyBorder="1" applyAlignment="1" applyProtection="1">
      <alignment horizontal="left" vertical="top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/>
    </xf>
    <xf numFmtId="0" fontId="4" fillId="0" borderId="0" xfId="2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top"/>
    </xf>
    <xf numFmtId="0" fontId="2" fillId="0" borderId="2" xfId="3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 2 2" xfId="2"/>
    <cellStyle name="Обычный 2 2 3" xfId="3"/>
    <cellStyle name="Обычный 2 8" xfId="4"/>
    <cellStyle name="Обычный 3" xfId="5"/>
    <cellStyle name="Процентный" xfId="1" builtinId="5"/>
  </cellStyles>
  <dxfs count="0"/>
  <tableStyles count="0" defaultTableStyle="TableStyleMedium9" defaultPivotStyle="PivotStyleLight16"/>
  <colors>
    <mruColors>
      <color rgb="FFFFA953"/>
      <color rgb="FFFFC58B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M123"/>
  <sheetViews>
    <sheetView tabSelected="1" view="pageBreakPreview" zoomScale="46" zoomScaleNormal="90" zoomScaleSheetLayoutView="46" workbookViewId="0">
      <selection activeCell="H5" sqref="H5"/>
    </sheetView>
  </sheetViews>
  <sheetFormatPr defaultColWidth="9.109375" defaultRowHeight="14.4" x14ac:dyDescent="0.3"/>
  <cols>
    <col min="1" max="1" width="5.44140625" style="18" customWidth="1"/>
    <col min="2" max="2" width="50.109375" style="18" customWidth="1"/>
    <col min="3" max="3" width="24.5546875" style="18" customWidth="1"/>
    <col min="4" max="4" width="0" style="18" hidden="1" customWidth="1"/>
    <col min="5" max="5" width="14.5546875" style="18" customWidth="1"/>
    <col min="6" max="6" width="17.5546875" style="18" customWidth="1"/>
    <col min="7" max="7" width="14.5546875" style="18" customWidth="1"/>
    <col min="8" max="8" width="67.109375" style="18" customWidth="1"/>
    <col min="9" max="9" width="22.6640625" style="18" hidden="1" customWidth="1"/>
    <col min="10" max="10" width="16.6640625" style="18" hidden="1" customWidth="1"/>
    <col min="11" max="16384" width="9.109375" style="18"/>
  </cols>
  <sheetData>
    <row r="2" spans="1:13" ht="15.6" x14ac:dyDescent="0.3">
      <c r="A2" s="19"/>
      <c r="B2" s="25"/>
      <c r="D2" s="20"/>
      <c r="E2" s="35"/>
      <c r="F2" s="35"/>
      <c r="G2" s="35"/>
      <c r="H2" s="112" t="s">
        <v>246</v>
      </c>
      <c r="I2" s="113"/>
    </row>
    <row r="3" spans="1:13" ht="15.6" x14ac:dyDescent="0.3">
      <c r="A3" s="19"/>
      <c r="B3" s="25"/>
      <c r="D3" s="20"/>
      <c r="E3" s="35"/>
      <c r="F3" s="35"/>
      <c r="G3" s="35"/>
      <c r="H3" s="99" t="s">
        <v>245</v>
      </c>
      <c r="I3" s="100"/>
    </row>
    <row r="4" spans="1:13" ht="15.6" x14ac:dyDescent="0.3">
      <c r="A4" s="19"/>
      <c r="B4" s="25"/>
      <c r="D4" s="20"/>
      <c r="E4" s="35"/>
      <c r="F4" s="35"/>
      <c r="G4" s="35"/>
      <c r="H4" s="93" t="s">
        <v>247</v>
      </c>
      <c r="I4" s="20" t="s">
        <v>154</v>
      </c>
    </row>
    <row r="5" spans="1:13" ht="15.6" x14ac:dyDescent="0.3">
      <c r="A5" s="19"/>
      <c r="B5" s="25"/>
      <c r="D5" s="20"/>
      <c r="E5" s="35"/>
      <c r="F5" s="35"/>
      <c r="G5" s="35"/>
      <c r="H5" s="20"/>
      <c r="I5" s="20"/>
    </row>
    <row r="6" spans="1:13" ht="15.6" x14ac:dyDescent="0.3">
      <c r="A6" s="19"/>
      <c r="B6" s="114" t="s">
        <v>244</v>
      </c>
      <c r="C6" s="114"/>
      <c r="D6" s="114"/>
      <c r="E6" s="114"/>
      <c r="F6" s="114"/>
      <c r="G6" s="114"/>
      <c r="H6" s="114"/>
      <c r="I6" s="28"/>
    </row>
    <row r="7" spans="1:13" ht="15.6" x14ac:dyDescent="0.3">
      <c r="A7" s="1"/>
      <c r="B7" s="26"/>
      <c r="C7" s="2"/>
      <c r="D7" s="3"/>
      <c r="E7" s="1"/>
      <c r="F7" s="35"/>
      <c r="G7" s="35"/>
      <c r="H7" s="29"/>
      <c r="I7" s="30"/>
      <c r="J7" s="21"/>
      <c r="K7" s="21"/>
      <c r="L7" s="21"/>
      <c r="M7" s="21"/>
    </row>
    <row r="8" spans="1:13" ht="15.6" x14ac:dyDescent="0.3">
      <c r="A8" s="115" t="s">
        <v>0</v>
      </c>
      <c r="B8" s="117" t="s">
        <v>1</v>
      </c>
      <c r="C8" s="117" t="s">
        <v>2</v>
      </c>
      <c r="D8" s="119" t="s">
        <v>3</v>
      </c>
      <c r="E8" s="119"/>
      <c r="F8" s="120" t="s">
        <v>4</v>
      </c>
      <c r="G8" s="120"/>
      <c r="H8" s="121" t="s">
        <v>8</v>
      </c>
      <c r="I8" s="122" t="s">
        <v>5</v>
      </c>
      <c r="J8" s="21"/>
      <c r="K8" s="21"/>
      <c r="L8" s="21"/>
      <c r="M8" s="21"/>
    </row>
    <row r="9" spans="1:13" ht="93.6" x14ac:dyDescent="0.3">
      <c r="A9" s="116"/>
      <c r="B9" s="116"/>
      <c r="C9" s="118"/>
      <c r="D9" s="45" t="s">
        <v>6</v>
      </c>
      <c r="E9" s="36" t="s">
        <v>7</v>
      </c>
      <c r="F9" s="36" t="s">
        <v>200</v>
      </c>
      <c r="G9" s="36" t="s">
        <v>7</v>
      </c>
      <c r="H9" s="104"/>
      <c r="I9" s="123"/>
      <c r="J9" s="21"/>
      <c r="K9" s="21"/>
      <c r="L9" s="21"/>
      <c r="M9" s="21"/>
    </row>
    <row r="10" spans="1:13" ht="15.6" x14ac:dyDescent="0.3">
      <c r="A10" s="4"/>
      <c r="B10" s="111" t="s">
        <v>9</v>
      </c>
      <c r="C10" s="111"/>
      <c r="D10" s="111"/>
      <c r="E10" s="111"/>
      <c r="F10" s="111"/>
      <c r="G10" s="111"/>
      <c r="H10" s="111"/>
      <c r="I10" s="31"/>
      <c r="J10" s="21"/>
      <c r="K10" s="21"/>
      <c r="L10" s="21"/>
      <c r="M10" s="21"/>
    </row>
    <row r="11" spans="1:13" ht="31.2" x14ac:dyDescent="0.3">
      <c r="A11" s="5">
        <v>1</v>
      </c>
      <c r="B11" s="6" t="s">
        <v>10</v>
      </c>
      <c r="C11" s="7" t="s">
        <v>11</v>
      </c>
      <c r="D11" s="7">
        <v>17.170000000000002</v>
      </c>
      <c r="E11" s="7">
        <v>17.23</v>
      </c>
      <c r="F11" s="7">
        <v>17.34</v>
      </c>
      <c r="G11" s="7">
        <v>17.37</v>
      </c>
      <c r="H11" s="80" t="s">
        <v>204</v>
      </c>
      <c r="I11" s="9" t="s">
        <v>12</v>
      </c>
    </row>
    <row r="12" spans="1:13" ht="32.25" customHeight="1" x14ac:dyDescent="0.3">
      <c r="A12" s="5">
        <v>2</v>
      </c>
      <c r="B12" s="6" t="s">
        <v>13</v>
      </c>
      <c r="C12" s="11" t="s">
        <v>14</v>
      </c>
      <c r="D12" s="8">
        <v>16.13</v>
      </c>
      <c r="E12" s="8">
        <v>16.829999999999998</v>
      </c>
      <c r="F12" s="8">
        <v>17.47</v>
      </c>
      <c r="G12" s="8">
        <f xml:space="preserve"> 305/G11</f>
        <v>17.559009786989062</v>
      </c>
      <c r="H12" s="46"/>
      <c r="I12" s="9" t="s">
        <v>12</v>
      </c>
    </row>
    <row r="13" spans="1:13" ht="93.6" x14ac:dyDescent="0.35">
      <c r="A13" s="5">
        <v>3</v>
      </c>
      <c r="B13" s="6" t="s">
        <v>15</v>
      </c>
      <c r="C13" s="11" t="s">
        <v>14</v>
      </c>
      <c r="D13" s="8">
        <v>3.73</v>
      </c>
      <c r="E13" s="8">
        <v>3.13</v>
      </c>
      <c r="F13" s="8">
        <v>3.17</v>
      </c>
      <c r="G13" s="8">
        <f>73/G11</f>
        <v>4.2026482440990209</v>
      </c>
      <c r="H13" s="24" t="s">
        <v>210</v>
      </c>
      <c r="I13" s="9" t="s">
        <v>12</v>
      </c>
      <c r="L13" s="85"/>
    </row>
    <row r="14" spans="1:13" ht="31.2" x14ac:dyDescent="0.3">
      <c r="A14" s="5">
        <v>4</v>
      </c>
      <c r="B14" s="6" t="s">
        <v>16</v>
      </c>
      <c r="C14" s="11" t="s">
        <v>14</v>
      </c>
      <c r="D14" s="8">
        <v>12.41</v>
      </c>
      <c r="E14" s="8">
        <v>13.7</v>
      </c>
      <c r="F14" s="8">
        <v>14.3</v>
      </c>
      <c r="G14" s="8">
        <f>(305-73)/G11</f>
        <v>13.35636154289004</v>
      </c>
      <c r="H14" s="46"/>
      <c r="I14" s="9" t="s">
        <v>12</v>
      </c>
    </row>
    <row r="15" spans="1:13" ht="118.5" customHeight="1" x14ac:dyDescent="0.3">
      <c r="A15" s="5">
        <v>5</v>
      </c>
      <c r="B15" s="6" t="s">
        <v>17</v>
      </c>
      <c r="C15" s="11" t="s">
        <v>14</v>
      </c>
      <c r="D15" s="8">
        <v>-10.89</v>
      </c>
      <c r="E15" s="8">
        <v>-8.65</v>
      </c>
      <c r="F15" s="8">
        <v>5.7</v>
      </c>
      <c r="G15" s="8">
        <f xml:space="preserve"> (1146-1179)/G11</f>
        <v>-1.8998272884283245</v>
      </c>
      <c r="H15" s="24" t="s">
        <v>208</v>
      </c>
      <c r="I15" s="9" t="s">
        <v>12</v>
      </c>
    </row>
    <row r="16" spans="1:13" ht="15.6" x14ac:dyDescent="0.3">
      <c r="A16" s="4"/>
      <c r="B16" s="101" t="s">
        <v>18</v>
      </c>
      <c r="C16" s="101"/>
      <c r="D16" s="101"/>
      <c r="E16" s="101"/>
      <c r="F16" s="101"/>
      <c r="G16" s="101"/>
      <c r="H16" s="101"/>
      <c r="I16" s="32"/>
    </row>
    <row r="17" spans="1:9" ht="15.6" x14ac:dyDescent="0.3">
      <c r="A17" s="4"/>
      <c r="B17" s="101" t="s">
        <v>19</v>
      </c>
      <c r="C17" s="101"/>
      <c r="D17" s="101"/>
      <c r="E17" s="101"/>
      <c r="F17" s="101"/>
      <c r="G17" s="101"/>
      <c r="H17" s="101"/>
      <c r="I17" s="33"/>
    </row>
    <row r="18" spans="1:9" ht="78" x14ac:dyDescent="0.3">
      <c r="A18" s="5">
        <v>6</v>
      </c>
      <c r="B18" s="6" t="s">
        <v>20</v>
      </c>
      <c r="C18" s="7" t="s">
        <v>21</v>
      </c>
      <c r="D18" s="7">
        <v>8.44</v>
      </c>
      <c r="E18" s="7">
        <v>8.6</v>
      </c>
      <c r="F18" s="7">
        <v>8.6</v>
      </c>
      <c r="G18" s="8">
        <v>8.86</v>
      </c>
      <c r="H18" s="24" t="s">
        <v>157</v>
      </c>
      <c r="I18" s="9" t="s">
        <v>22</v>
      </c>
    </row>
    <row r="19" spans="1:9" ht="46.8" x14ac:dyDescent="0.3">
      <c r="A19" s="5">
        <v>7</v>
      </c>
      <c r="B19" s="6" t="s">
        <v>23</v>
      </c>
      <c r="C19" s="7" t="s">
        <v>24</v>
      </c>
      <c r="D19" s="7">
        <v>6.4</v>
      </c>
      <c r="E19" s="7">
        <v>2.31</v>
      </c>
      <c r="F19" s="7">
        <v>1.55</v>
      </c>
      <c r="G19" s="8">
        <v>3.7</v>
      </c>
      <c r="H19" s="24" t="s">
        <v>158</v>
      </c>
      <c r="I19" s="9" t="s">
        <v>22</v>
      </c>
    </row>
    <row r="20" spans="1:9" ht="15.6" x14ac:dyDescent="0.3">
      <c r="A20" s="4"/>
      <c r="B20" s="101" t="s">
        <v>25</v>
      </c>
      <c r="C20" s="101"/>
      <c r="D20" s="101"/>
      <c r="E20" s="101"/>
      <c r="F20" s="101"/>
      <c r="G20" s="101"/>
      <c r="H20" s="101"/>
      <c r="I20" s="31"/>
    </row>
    <row r="21" spans="1:9" ht="65.25" customHeight="1" x14ac:dyDescent="0.3">
      <c r="A21" s="5">
        <v>8</v>
      </c>
      <c r="B21" s="6" t="s">
        <v>26</v>
      </c>
      <c r="C21" s="7" t="s">
        <v>21</v>
      </c>
      <c r="D21" s="7">
        <v>90.2</v>
      </c>
      <c r="E21" s="7">
        <v>90.2</v>
      </c>
      <c r="F21" s="7">
        <v>90.2</v>
      </c>
      <c r="G21" s="7">
        <v>90.2</v>
      </c>
      <c r="H21" s="47"/>
      <c r="I21" s="10" t="s">
        <v>213</v>
      </c>
    </row>
    <row r="22" spans="1:9" ht="15.6" x14ac:dyDescent="0.3">
      <c r="A22" s="4"/>
      <c r="B22" s="101" t="s">
        <v>28</v>
      </c>
      <c r="C22" s="101"/>
      <c r="D22" s="101"/>
      <c r="E22" s="101"/>
      <c r="F22" s="101"/>
      <c r="G22" s="101"/>
      <c r="H22" s="101"/>
      <c r="I22" s="31"/>
    </row>
    <row r="23" spans="1:9" ht="319.5" customHeight="1" x14ac:dyDescent="0.3">
      <c r="A23" s="48">
        <v>9</v>
      </c>
      <c r="B23" s="49" t="s">
        <v>29</v>
      </c>
      <c r="C23" s="50" t="s">
        <v>30</v>
      </c>
      <c r="D23" s="51">
        <v>301.11</v>
      </c>
      <c r="E23" s="51">
        <v>392.34</v>
      </c>
      <c r="F23" s="51">
        <v>389.85</v>
      </c>
      <c r="G23" s="92">
        <v>319.4796</v>
      </c>
      <c r="H23" s="96" t="s">
        <v>216</v>
      </c>
      <c r="I23" s="52" t="s">
        <v>12</v>
      </c>
    </row>
    <row r="24" spans="1:9" ht="22.5" customHeight="1" x14ac:dyDescent="0.3">
      <c r="A24" s="4"/>
      <c r="B24" s="105" t="s">
        <v>31</v>
      </c>
      <c r="C24" s="106"/>
      <c r="D24" s="106"/>
      <c r="E24" s="106"/>
      <c r="F24" s="106"/>
      <c r="G24" s="106"/>
      <c r="H24" s="107"/>
      <c r="I24" s="34"/>
    </row>
    <row r="25" spans="1:9" ht="171.6" x14ac:dyDescent="0.3">
      <c r="A25" s="5">
        <v>10</v>
      </c>
      <c r="B25" s="6" t="s">
        <v>32</v>
      </c>
      <c r="C25" s="7" t="s">
        <v>33</v>
      </c>
      <c r="D25" s="7">
        <v>9.4</v>
      </c>
      <c r="E25" s="7">
        <v>14.24</v>
      </c>
      <c r="F25" s="7">
        <v>14.45</v>
      </c>
      <c r="G25" s="8">
        <v>13.103</v>
      </c>
      <c r="H25" s="80" t="s">
        <v>205</v>
      </c>
      <c r="I25" s="9" t="s">
        <v>12</v>
      </c>
    </row>
    <row r="26" spans="1:9" ht="15.6" x14ac:dyDescent="0.3">
      <c r="A26" s="4"/>
      <c r="B26" s="101" t="s">
        <v>34</v>
      </c>
      <c r="C26" s="101"/>
      <c r="D26" s="101"/>
      <c r="E26" s="101"/>
      <c r="F26" s="101"/>
      <c r="G26" s="101"/>
      <c r="H26" s="101"/>
      <c r="I26" s="31"/>
    </row>
    <row r="27" spans="1:9" ht="93.6" x14ac:dyDescent="0.3">
      <c r="A27" s="5">
        <v>11</v>
      </c>
      <c r="B27" s="6" t="s">
        <v>169</v>
      </c>
      <c r="C27" s="11" t="s">
        <v>35</v>
      </c>
      <c r="D27" s="53" t="s">
        <v>36</v>
      </c>
      <c r="E27" s="7">
        <v>62618.9</v>
      </c>
      <c r="F27" s="7">
        <v>66062.899999999994</v>
      </c>
      <c r="G27" s="54">
        <v>86637.7</v>
      </c>
      <c r="H27" s="102" t="s">
        <v>160</v>
      </c>
      <c r="I27" s="10" t="s">
        <v>37</v>
      </c>
    </row>
    <row r="28" spans="1:9" ht="46.8" x14ac:dyDescent="0.3">
      <c r="A28" s="5">
        <v>12</v>
      </c>
      <c r="B28" s="6" t="s">
        <v>38</v>
      </c>
      <c r="C28" s="11" t="s">
        <v>35</v>
      </c>
      <c r="D28" s="53" t="s">
        <v>36</v>
      </c>
      <c r="E28" s="7">
        <v>39155.699999999997</v>
      </c>
      <c r="F28" s="7">
        <v>41309.300000000003</v>
      </c>
      <c r="G28" s="54">
        <v>46114.2</v>
      </c>
      <c r="H28" s="103"/>
      <c r="I28" s="10" t="s">
        <v>37</v>
      </c>
    </row>
    <row r="29" spans="1:9" ht="46.8" x14ac:dyDescent="0.3">
      <c r="A29" s="5">
        <v>13</v>
      </c>
      <c r="B29" s="6" t="s">
        <v>39</v>
      </c>
      <c r="C29" s="11" t="s">
        <v>35</v>
      </c>
      <c r="D29" s="53" t="s">
        <v>36</v>
      </c>
      <c r="E29" s="7">
        <v>23427.4</v>
      </c>
      <c r="F29" s="7">
        <v>24715.9</v>
      </c>
      <c r="G29" s="54">
        <v>26203.599999999999</v>
      </c>
      <c r="H29" s="103"/>
      <c r="I29" s="10" t="s">
        <v>37</v>
      </c>
    </row>
    <row r="30" spans="1:9" ht="21" customHeight="1" x14ac:dyDescent="0.3">
      <c r="A30" s="5">
        <v>14</v>
      </c>
      <c r="B30" s="6" t="s">
        <v>40</v>
      </c>
      <c r="C30" s="11" t="s">
        <v>35</v>
      </c>
      <c r="D30" s="53" t="s">
        <v>36</v>
      </c>
      <c r="E30" s="7">
        <v>19795.400000000001</v>
      </c>
      <c r="F30" s="7">
        <v>20884.099999999999</v>
      </c>
      <c r="G30" s="54">
        <v>25286.6</v>
      </c>
      <c r="H30" s="103"/>
      <c r="I30" s="10" t="s">
        <v>37</v>
      </c>
    </row>
    <row r="31" spans="1:9" ht="31.2" x14ac:dyDescent="0.3">
      <c r="A31" s="5">
        <v>15</v>
      </c>
      <c r="B31" s="6" t="s">
        <v>41</v>
      </c>
      <c r="C31" s="11" t="s">
        <v>35</v>
      </c>
      <c r="D31" s="53" t="s">
        <v>36</v>
      </c>
      <c r="E31" s="7">
        <v>24698.5</v>
      </c>
      <c r="F31" s="7">
        <v>26056.9</v>
      </c>
      <c r="G31" s="54">
        <v>43471.5</v>
      </c>
      <c r="H31" s="103"/>
      <c r="I31" s="10" t="s">
        <v>37</v>
      </c>
    </row>
    <row r="32" spans="1:9" ht="31.2" x14ac:dyDescent="0.3">
      <c r="A32" s="5">
        <v>16</v>
      </c>
      <c r="B32" s="6" t="s">
        <v>170</v>
      </c>
      <c r="C32" s="11" t="s">
        <v>35</v>
      </c>
      <c r="D32" s="53" t="s">
        <v>36</v>
      </c>
      <c r="E32" s="7">
        <v>47623.199999999997</v>
      </c>
      <c r="F32" s="7">
        <v>50242.5</v>
      </c>
      <c r="G32" s="54">
        <v>55706.5</v>
      </c>
      <c r="H32" s="103"/>
      <c r="I32" s="10" t="s">
        <v>37</v>
      </c>
    </row>
    <row r="33" spans="1:10" ht="31.2" x14ac:dyDescent="0.3">
      <c r="A33" s="5">
        <v>17</v>
      </c>
      <c r="B33" s="6" t="s">
        <v>171</v>
      </c>
      <c r="C33" s="11" t="s">
        <v>35</v>
      </c>
      <c r="D33" s="53" t="s">
        <v>36</v>
      </c>
      <c r="E33" s="7">
        <v>28576.5</v>
      </c>
      <c r="F33" s="7">
        <v>30148.2</v>
      </c>
      <c r="G33" s="54">
        <v>44886.5</v>
      </c>
      <c r="H33" s="104"/>
      <c r="I33" s="10" t="s">
        <v>37</v>
      </c>
    </row>
    <row r="34" spans="1:10" ht="124.8" x14ac:dyDescent="0.3">
      <c r="A34" s="12" t="s">
        <v>42</v>
      </c>
      <c r="B34" s="6" t="s">
        <v>43</v>
      </c>
      <c r="C34" s="54" t="s">
        <v>35</v>
      </c>
      <c r="D34" s="54">
        <v>47031.5</v>
      </c>
      <c r="E34" s="53">
        <v>49074.5</v>
      </c>
      <c r="F34" s="7">
        <v>52106.400000000001</v>
      </c>
      <c r="G34" s="54">
        <v>51990.6</v>
      </c>
      <c r="H34" s="11" t="s">
        <v>209</v>
      </c>
      <c r="I34" s="55" t="s">
        <v>12</v>
      </c>
    </row>
    <row r="35" spans="1:10" ht="34.5" customHeight="1" x14ac:dyDescent="0.3">
      <c r="A35" s="5">
        <v>19</v>
      </c>
      <c r="B35" s="6" t="s">
        <v>44</v>
      </c>
      <c r="C35" s="54" t="s">
        <v>35</v>
      </c>
      <c r="D35" s="54">
        <v>31440.39</v>
      </c>
      <c r="E35" s="53">
        <v>32665.95</v>
      </c>
      <c r="F35" s="7">
        <v>33565.919999999998</v>
      </c>
      <c r="G35" s="54">
        <v>33151.53</v>
      </c>
      <c r="H35" s="55"/>
      <c r="I35" s="55" t="s">
        <v>12</v>
      </c>
    </row>
    <row r="36" spans="1:10" ht="15.6" x14ac:dyDescent="0.3">
      <c r="A36" s="4"/>
      <c r="B36" s="105" t="s">
        <v>45</v>
      </c>
      <c r="C36" s="106"/>
      <c r="D36" s="106"/>
      <c r="E36" s="106"/>
      <c r="F36" s="106"/>
      <c r="G36" s="106"/>
      <c r="H36" s="107"/>
      <c r="I36" s="31"/>
    </row>
    <row r="37" spans="1:10" ht="43.5" customHeight="1" x14ac:dyDescent="0.3">
      <c r="A37" s="5">
        <v>20</v>
      </c>
      <c r="B37" s="6" t="s">
        <v>46</v>
      </c>
      <c r="C37" s="11" t="s">
        <v>21</v>
      </c>
      <c r="D37" s="7">
        <v>1.93</v>
      </c>
      <c r="E37" s="7">
        <v>1.05</v>
      </c>
      <c r="F37" s="7">
        <v>0.94</v>
      </c>
      <c r="G37" s="86">
        <v>0.48</v>
      </c>
      <c r="H37" s="47"/>
      <c r="I37" s="9" t="s">
        <v>202</v>
      </c>
    </row>
    <row r="38" spans="1:10" ht="42" customHeight="1" x14ac:dyDescent="0.3">
      <c r="A38" s="5">
        <v>21</v>
      </c>
      <c r="B38" s="6" t="s">
        <v>47</v>
      </c>
      <c r="C38" s="11" t="s">
        <v>21</v>
      </c>
      <c r="D38" s="7">
        <v>64.09</v>
      </c>
      <c r="E38" s="56">
        <v>61.35</v>
      </c>
      <c r="F38" s="8">
        <v>61.43</v>
      </c>
      <c r="G38" s="8">
        <v>58.66</v>
      </c>
      <c r="H38" s="46"/>
      <c r="I38" s="9" t="s">
        <v>12</v>
      </c>
    </row>
    <row r="39" spans="1:10" ht="46.8" x14ac:dyDescent="0.3">
      <c r="A39" s="5">
        <v>22</v>
      </c>
      <c r="B39" s="6" t="s">
        <v>48</v>
      </c>
      <c r="C39" s="11" t="s">
        <v>49</v>
      </c>
      <c r="D39" s="7">
        <v>11005</v>
      </c>
      <c r="E39" s="7">
        <v>10570</v>
      </c>
      <c r="F39" s="7">
        <v>10202</v>
      </c>
      <c r="G39" s="87">
        <v>10189</v>
      </c>
      <c r="H39" s="24" t="s">
        <v>211</v>
      </c>
      <c r="I39" s="9" t="s">
        <v>12</v>
      </c>
    </row>
    <row r="40" spans="1:10" ht="124.8" x14ac:dyDescent="0.3">
      <c r="A40" s="5">
        <v>23</v>
      </c>
      <c r="B40" s="6" t="s">
        <v>50</v>
      </c>
      <c r="C40" s="11" t="s">
        <v>21</v>
      </c>
      <c r="D40" s="7">
        <v>95.41</v>
      </c>
      <c r="E40" s="53">
        <v>90.45</v>
      </c>
      <c r="F40" s="7">
        <v>98.25</v>
      </c>
      <c r="G40" s="56">
        <v>91.36</v>
      </c>
      <c r="H40" s="24" t="s">
        <v>237</v>
      </c>
      <c r="I40" s="9" t="s">
        <v>12</v>
      </c>
    </row>
    <row r="41" spans="1:10" ht="24" customHeight="1" x14ac:dyDescent="0.3">
      <c r="A41" s="5">
        <v>24</v>
      </c>
      <c r="B41" s="6" t="s">
        <v>172</v>
      </c>
      <c r="C41" s="11" t="s">
        <v>52</v>
      </c>
      <c r="D41" s="11" t="s">
        <v>51</v>
      </c>
      <c r="E41" s="11">
        <v>102</v>
      </c>
      <c r="F41" s="11">
        <v>124</v>
      </c>
      <c r="G41" s="11" t="s">
        <v>183</v>
      </c>
      <c r="H41" s="24" t="s">
        <v>239</v>
      </c>
      <c r="I41" s="24" t="s">
        <v>202</v>
      </c>
      <c r="J41" s="18" t="s">
        <v>197</v>
      </c>
    </row>
    <row r="42" spans="1:10" ht="15.6" x14ac:dyDescent="0.3">
      <c r="A42" s="5"/>
      <c r="B42" s="101" t="s">
        <v>53</v>
      </c>
      <c r="C42" s="101"/>
      <c r="D42" s="101"/>
      <c r="E42" s="101"/>
      <c r="F42" s="101"/>
      <c r="G42" s="101"/>
      <c r="H42" s="101"/>
      <c r="I42" s="31"/>
    </row>
    <row r="43" spans="1:10" ht="124.8" x14ac:dyDescent="0.3">
      <c r="A43" s="5">
        <v>25</v>
      </c>
      <c r="B43" s="6" t="s">
        <v>54</v>
      </c>
      <c r="C43" s="7" t="s">
        <v>21</v>
      </c>
      <c r="D43" s="11">
        <v>28.1</v>
      </c>
      <c r="E43" s="7">
        <v>27</v>
      </c>
      <c r="F43" s="7">
        <v>33</v>
      </c>
      <c r="G43" s="54">
        <v>25</v>
      </c>
      <c r="H43" s="108" t="s">
        <v>215</v>
      </c>
      <c r="I43" s="9" t="s">
        <v>37</v>
      </c>
      <c r="J43" s="28" t="s">
        <v>195</v>
      </c>
    </row>
    <row r="44" spans="1:10" ht="31.2" x14ac:dyDescent="0.3">
      <c r="A44" s="5">
        <v>26</v>
      </c>
      <c r="B44" s="6" t="s">
        <v>55</v>
      </c>
      <c r="C44" s="7" t="s">
        <v>33</v>
      </c>
      <c r="D44" s="57">
        <v>1262168</v>
      </c>
      <c r="E44" s="7">
        <v>1415635</v>
      </c>
      <c r="F44" s="58">
        <v>1359099</v>
      </c>
      <c r="G44" s="54">
        <v>1588198.2</v>
      </c>
      <c r="H44" s="108"/>
      <c r="I44" s="9" t="s">
        <v>37</v>
      </c>
      <c r="J44" s="110" t="s">
        <v>195</v>
      </c>
    </row>
    <row r="45" spans="1:10" ht="36.75" customHeight="1" x14ac:dyDescent="0.3">
      <c r="A45" s="12" t="s">
        <v>56</v>
      </c>
      <c r="B45" s="59" t="s">
        <v>57</v>
      </c>
      <c r="C45" s="7" t="s">
        <v>33</v>
      </c>
      <c r="D45" s="60">
        <v>195729</v>
      </c>
      <c r="E45" s="61">
        <v>142584</v>
      </c>
      <c r="F45" s="60">
        <v>147632</v>
      </c>
      <c r="G45" s="62">
        <v>341112</v>
      </c>
      <c r="H45" s="108"/>
      <c r="I45" s="9" t="s">
        <v>37</v>
      </c>
      <c r="J45" s="110"/>
    </row>
    <row r="46" spans="1:10" ht="22.5" customHeight="1" x14ac:dyDescent="0.3">
      <c r="A46" s="12" t="s">
        <v>58</v>
      </c>
      <c r="B46" s="6" t="s">
        <v>59</v>
      </c>
      <c r="C46" s="7" t="s">
        <v>33</v>
      </c>
      <c r="D46" s="57">
        <v>379997</v>
      </c>
      <c r="E46" s="61">
        <v>627451</v>
      </c>
      <c r="F46" s="60">
        <v>569854</v>
      </c>
      <c r="G46" s="62">
        <v>610169.30000000005</v>
      </c>
      <c r="H46" s="108"/>
      <c r="I46" s="9" t="s">
        <v>37</v>
      </c>
      <c r="J46" s="110"/>
    </row>
    <row r="47" spans="1:10" ht="18" customHeight="1" x14ac:dyDescent="0.3">
      <c r="A47" s="12" t="s">
        <v>60</v>
      </c>
      <c r="B47" s="6" t="s">
        <v>61</v>
      </c>
      <c r="C47" s="7" t="s">
        <v>33</v>
      </c>
      <c r="D47" s="57">
        <v>182051</v>
      </c>
      <c r="E47" s="61">
        <v>126213</v>
      </c>
      <c r="F47" s="60">
        <v>123489</v>
      </c>
      <c r="G47" s="62">
        <v>97554</v>
      </c>
      <c r="H47" s="108"/>
      <c r="I47" s="9" t="s">
        <v>37</v>
      </c>
      <c r="J47" s="110"/>
    </row>
    <row r="48" spans="1:10" ht="21.75" customHeight="1" x14ac:dyDescent="0.3">
      <c r="A48" s="12" t="s">
        <v>62</v>
      </c>
      <c r="B48" s="6" t="s">
        <v>63</v>
      </c>
      <c r="C48" s="7" t="s">
        <v>33</v>
      </c>
      <c r="D48" s="57">
        <v>96311</v>
      </c>
      <c r="E48" s="61">
        <v>116869</v>
      </c>
      <c r="F48" s="61">
        <v>64929</v>
      </c>
      <c r="G48" s="63">
        <v>70269</v>
      </c>
      <c r="H48" s="108"/>
      <c r="I48" s="9" t="s">
        <v>37</v>
      </c>
      <c r="J48" s="110"/>
    </row>
    <row r="49" spans="1:11" ht="21" customHeight="1" x14ac:dyDescent="0.3">
      <c r="A49" s="12" t="s">
        <v>64</v>
      </c>
      <c r="B49" s="6" t="s">
        <v>65</v>
      </c>
      <c r="C49" s="7" t="s">
        <v>33</v>
      </c>
      <c r="D49" s="57">
        <v>47904</v>
      </c>
      <c r="E49" s="61">
        <v>69263</v>
      </c>
      <c r="F49" s="61">
        <v>77975</v>
      </c>
      <c r="G49" s="63">
        <v>71219.600000000006</v>
      </c>
      <c r="H49" s="108"/>
      <c r="I49" s="9" t="s">
        <v>37</v>
      </c>
      <c r="J49" s="110"/>
    </row>
    <row r="50" spans="1:11" ht="24" customHeight="1" x14ac:dyDescent="0.3">
      <c r="A50" s="12" t="s">
        <v>66</v>
      </c>
      <c r="B50" s="6" t="s">
        <v>67</v>
      </c>
      <c r="C50" s="7" t="s">
        <v>33</v>
      </c>
      <c r="D50" s="57">
        <v>171716</v>
      </c>
      <c r="E50" s="61">
        <v>146802</v>
      </c>
      <c r="F50" s="61">
        <v>110858</v>
      </c>
      <c r="G50" s="64">
        <v>366235.6</v>
      </c>
      <c r="H50" s="109"/>
      <c r="I50" s="9" t="s">
        <v>37</v>
      </c>
      <c r="J50" s="110"/>
    </row>
    <row r="51" spans="1:11" ht="234" x14ac:dyDescent="0.3">
      <c r="A51" s="12" t="s">
        <v>68</v>
      </c>
      <c r="B51" s="6" t="s">
        <v>69</v>
      </c>
      <c r="C51" s="7" t="s">
        <v>33</v>
      </c>
      <c r="D51" s="57">
        <v>141600</v>
      </c>
      <c r="E51" s="61">
        <v>180616</v>
      </c>
      <c r="F51" s="60">
        <v>165187</v>
      </c>
      <c r="G51" s="62">
        <v>164938.1</v>
      </c>
      <c r="H51" s="24" t="s">
        <v>161</v>
      </c>
      <c r="I51" s="9" t="s">
        <v>37</v>
      </c>
      <c r="J51" s="110"/>
    </row>
    <row r="52" spans="1:11" ht="20.25" customHeight="1" x14ac:dyDescent="0.3">
      <c r="A52" s="12" t="s">
        <v>70</v>
      </c>
      <c r="B52" s="6" t="s">
        <v>71</v>
      </c>
      <c r="C52" s="7" t="s">
        <v>33</v>
      </c>
      <c r="D52" s="57">
        <v>13167</v>
      </c>
      <c r="E52" s="61">
        <v>15869</v>
      </c>
      <c r="F52" s="61">
        <v>18837</v>
      </c>
      <c r="G52" s="63">
        <v>18837</v>
      </c>
      <c r="H52" s="65"/>
      <c r="I52" s="9" t="s">
        <v>37</v>
      </c>
      <c r="J52" s="110"/>
    </row>
    <row r="53" spans="1:11" ht="15.6" x14ac:dyDescent="0.3">
      <c r="A53" s="4"/>
      <c r="B53" s="101" t="s">
        <v>72</v>
      </c>
      <c r="C53" s="101"/>
      <c r="D53" s="101"/>
      <c r="E53" s="101"/>
      <c r="F53" s="101"/>
      <c r="G53" s="101"/>
      <c r="H53" s="101"/>
      <c r="I53" s="31"/>
    </row>
    <row r="54" spans="1:11" ht="18.75" customHeight="1" x14ac:dyDescent="0.3">
      <c r="A54" s="11"/>
      <c r="B54" s="101" t="s">
        <v>73</v>
      </c>
      <c r="C54" s="101"/>
      <c r="D54" s="101"/>
      <c r="E54" s="101"/>
      <c r="F54" s="101"/>
      <c r="G54" s="101"/>
      <c r="H54" s="101"/>
      <c r="I54" s="31"/>
    </row>
    <row r="55" spans="1:11" ht="93.6" x14ac:dyDescent="0.3">
      <c r="A55" s="5">
        <v>27</v>
      </c>
      <c r="B55" s="6" t="s">
        <v>74</v>
      </c>
      <c r="C55" s="7" t="s">
        <v>21</v>
      </c>
      <c r="D55" s="7">
        <v>91.8</v>
      </c>
      <c r="E55" s="11" t="s">
        <v>75</v>
      </c>
      <c r="F55" s="7" t="s">
        <v>75</v>
      </c>
      <c r="G55" s="7">
        <v>85.3</v>
      </c>
      <c r="H55" s="47"/>
      <c r="I55" s="9" t="s">
        <v>76</v>
      </c>
    </row>
    <row r="56" spans="1:11" ht="60.75" customHeight="1" x14ac:dyDescent="0.3">
      <c r="A56" s="5">
        <v>28</v>
      </c>
      <c r="B56" s="6" t="s">
        <v>77</v>
      </c>
      <c r="C56" s="7" t="s">
        <v>21</v>
      </c>
      <c r="D56" s="7">
        <v>88.1</v>
      </c>
      <c r="E56" s="11" t="s">
        <v>78</v>
      </c>
      <c r="F56" s="7" t="s">
        <v>78</v>
      </c>
      <c r="G56" s="7">
        <v>93</v>
      </c>
      <c r="H56" s="47"/>
      <c r="I56" s="9" t="s">
        <v>76</v>
      </c>
    </row>
    <row r="57" spans="1:11" ht="160.5" customHeight="1" x14ac:dyDescent="0.3">
      <c r="A57" s="42">
        <v>29</v>
      </c>
      <c r="B57" s="59" t="s">
        <v>79</v>
      </c>
      <c r="C57" s="7" t="s">
        <v>21</v>
      </c>
      <c r="D57" s="43">
        <v>40.5</v>
      </c>
      <c r="E57" s="66">
        <f>E58/E59%</f>
        <v>81.394631286639935</v>
      </c>
      <c r="F57" s="66">
        <v>53.5</v>
      </c>
      <c r="G57" s="66">
        <f t="shared" ref="G57" si="0">G58/G59%</f>
        <v>75.995101041028789</v>
      </c>
      <c r="H57" s="80" t="s">
        <v>238</v>
      </c>
      <c r="I57" s="9" t="s">
        <v>76</v>
      </c>
      <c r="K57" s="88"/>
    </row>
    <row r="58" spans="1:11" ht="159" hidden="1" customHeight="1" x14ac:dyDescent="0.3">
      <c r="A58" s="42"/>
      <c r="B58" s="89" t="s">
        <v>186</v>
      </c>
      <c r="C58" s="74" t="s">
        <v>49</v>
      </c>
      <c r="D58" s="43"/>
      <c r="E58" s="67">
        <v>2638</v>
      </c>
      <c r="F58" s="90"/>
      <c r="G58" s="44">
        <v>2482</v>
      </c>
      <c r="H58" s="80" t="s">
        <v>187</v>
      </c>
      <c r="I58" s="9"/>
      <c r="K58" s="88"/>
    </row>
    <row r="59" spans="1:11" ht="31.2" hidden="1" x14ac:dyDescent="0.3">
      <c r="A59" s="42"/>
      <c r="B59" s="89" t="s">
        <v>188</v>
      </c>
      <c r="C59" s="74" t="s">
        <v>49</v>
      </c>
      <c r="D59" s="43"/>
      <c r="E59" s="67">
        <v>3241</v>
      </c>
      <c r="F59" s="90"/>
      <c r="G59" s="44">
        <v>3266</v>
      </c>
      <c r="H59" s="80" t="s">
        <v>185</v>
      </c>
      <c r="I59" s="9"/>
      <c r="K59" s="88"/>
    </row>
    <row r="60" spans="1:11" ht="123" customHeight="1" x14ac:dyDescent="0.3">
      <c r="A60" s="5">
        <v>30</v>
      </c>
      <c r="B60" s="6" t="s">
        <v>80</v>
      </c>
      <c r="C60" s="7" t="s">
        <v>21</v>
      </c>
      <c r="D60" s="7">
        <v>100</v>
      </c>
      <c r="E60" s="11">
        <v>100</v>
      </c>
      <c r="F60" s="7">
        <v>100</v>
      </c>
      <c r="G60" s="7">
        <v>100</v>
      </c>
      <c r="H60" s="47"/>
      <c r="I60" s="9" t="s">
        <v>76</v>
      </c>
    </row>
    <row r="61" spans="1:11" ht="54" customHeight="1" x14ac:dyDescent="0.3">
      <c r="A61" s="5">
        <v>31</v>
      </c>
      <c r="B61" s="6" t="s">
        <v>173</v>
      </c>
      <c r="C61" s="11" t="s">
        <v>81</v>
      </c>
      <c r="D61" s="7">
        <v>71</v>
      </c>
      <c r="E61" s="11" t="s">
        <v>82</v>
      </c>
      <c r="F61" s="7" t="s">
        <v>82</v>
      </c>
      <c r="G61" s="7">
        <v>71</v>
      </c>
      <c r="H61" s="47"/>
      <c r="I61" s="9" t="s">
        <v>76</v>
      </c>
    </row>
    <row r="62" spans="1:11" ht="53.25" customHeight="1" x14ac:dyDescent="0.3">
      <c r="A62" s="5">
        <v>32</v>
      </c>
      <c r="B62" s="6" t="s">
        <v>83</v>
      </c>
      <c r="C62" s="11"/>
      <c r="D62" s="7"/>
      <c r="E62" s="7"/>
      <c r="F62" s="7"/>
      <c r="G62" s="7"/>
      <c r="H62" s="47"/>
      <c r="I62" s="9" t="s">
        <v>76</v>
      </c>
    </row>
    <row r="63" spans="1:11" ht="55.5" customHeight="1" x14ac:dyDescent="0.3">
      <c r="A63" s="12" t="s">
        <v>84</v>
      </c>
      <c r="B63" s="6" t="s">
        <v>174</v>
      </c>
      <c r="C63" s="7" t="s">
        <v>21</v>
      </c>
      <c r="D63" s="7">
        <v>100</v>
      </c>
      <c r="E63" s="11">
        <v>100</v>
      </c>
      <c r="F63" s="7">
        <v>100</v>
      </c>
      <c r="G63" s="7">
        <v>100</v>
      </c>
      <c r="H63" s="47"/>
      <c r="I63" s="9" t="s">
        <v>76</v>
      </c>
    </row>
    <row r="64" spans="1:11" ht="60" customHeight="1" x14ac:dyDescent="0.3">
      <c r="A64" s="12" t="s">
        <v>85</v>
      </c>
      <c r="B64" s="6" t="s">
        <v>86</v>
      </c>
      <c r="C64" s="7" t="s">
        <v>21</v>
      </c>
      <c r="D64" s="7">
        <v>100</v>
      </c>
      <c r="E64" s="11">
        <v>100</v>
      </c>
      <c r="F64" s="7">
        <v>100</v>
      </c>
      <c r="G64" s="7">
        <v>100</v>
      </c>
      <c r="H64" s="47"/>
      <c r="I64" s="9" t="s">
        <v>76</v>
      </c>
    </row>
    <row r="65" spans="1:9" ht="69.75" customHeight="1" x14ac:dyDescent="0.3">
      <c r="A65" s="5">
        <v>33</v>
      </c>
      <c r="B65" s="6" t="s">
        <v>87</v>
      </c>
      <c r="C65" s="7" t="s">
        <v>49</v>
      </c>
      <c r="D65" s="7">
        <v>6.7</v>
      </c>
      <c r="E65" s="11">
        <v>6.9</v>
      </c>
      <c r="F65" s="7">
        <v>6.9</v>
      </c>
      <c r="G65" s="7">
        <v>7.5</v>
      </c>
      <c r="H65" s="47"/>
      <c r="I65" s="9" t="s">
        <v>76</v>
      </c>
    </row>
    <row r="66" spans="1:9" ht="305.25" customHeight="1" x14ac:dyDescent="0.3">
      <c r="A66" s="12" t="s">
        <v>88</v>
      </c>
      <c r="B66" s="6" t="s">
        <v>89</v>
      </c>
      <c r="C66" s="7" t="s">
        <v>49</v>
      </c>
      <c r="D66" s="7">
        <v>14.6</v>
      </c>
      <c r="E66" s="11">
        <v>15.7</v>
      </c>
      <c r="F66" s="11">
        <v>15.7</v>
      </c>
      <c r="G66" s="7">
        <v>16.95</v>
      </c>
      <c r="H66" s="95" t="s">
        <v>217</v>
      </c>
      <c r="I66" s="9" t="s">
        <v>76</v>
      </c>
    </row>
    <row r="67" spans="1:9" ht="31.2" x14ac:dyDescent="0.3">
      <c r="A67" s="12" t="s">
        <v>90</v>
      </c>
      <c r="B67" s="6" t="s">
        <v>91</v>
      </c>
      <c r="C67" s="7" t="s">
        <v>49</v>
      </c>
      <c r="D67" s="7">
        <v>12.6</v>
      </c>
      <c r="E67" s="11">
        <v>12.3</v>
      </c>
      <c r="F67" s="7">
        <v>12.3</v>
      </c>
      <c r="G67" s="7">
        <v>13.4</v>
      </c>
      <c r="H67" s="47"/>
      <c r="I67" s="9" t="s">
        <v>76</v>
      </c>
    </row>
    <row r="68" spans="1:9" ht="46.8" x14ac:dyDescent="0.3">
      <c r="A68" s="5">
        <v>34</v>
      </c>
      <c r="B68" s="6" t="s">
        <v>92</v>
      </c>
      <c r="C68" s="7" t="s">
        <v>21</v>
      </c>
      <c r="D68" s="7">
        <v>100</v>
      </c>
      <c r="E68" s="11">
        <v>100</v>
      </c>
      <c r="F68" s="7">
        <v>100</v>
      </c>
      <c r="G68" s="7">
        <v>100</v>
      </c>
      <c r="H68" s="47"/>
      <c r="I68" s="9" t="s">
        <v>76</v>
      </c>
    </row>
    <row r="69" spans="1:9" ht="78" x14ac:dyDescent="0.3">
      <c r="A69" s="5">
        <v>35</v>
      </c>
      <c r="B69" s="6" t="s">
        <v>93</v>
      </c>
      <c r="C69" s="7" t="s">
        <v>21</v>
      </c>
      <c r="D69" s="7">
        <v>100</v>
      </c>
      <c r="E69" s="7">
        <v>100</v>
      </c>
      <c r="F69" s="7">
        <v>100</v>
      </c>
      <c r="G69" s="7">
        <v>99</v>
      </c>
      <c r="H69" s="24" t="s">
        <v>168</v>
      </c>
      <c r="I69" s="9" t="s">
        <v>76</v>
      </c>
    </row>
    <row r="70" spans="1:9" ht="15.6" x14ac:dyDescent="0.3">
      <c r="A70" s="4"/>
      <c r="B70" s="101" t="s">
        <v>94</v>
      </c>
      <c r="C70" s="101"/>
      <c r="D70" s="101"/>
      <c r="E70" s="101"/>
      <c r="F70" s="101"/>
      <c r="G70" s="101"/>
      <c r="H70" s="101"/>
      <c r="I70" s="9"/>
    </row>
    <row r="71" spans="1:9" ht="55.5" customHeight="1" x14ac:dyDescent="0.3">
      <c r="A71" s="5">
        <v>36</v>
      </c>
      <c r="B71" s="6" t="s">
        <v>95</v>
      </c>
      <c r="C71" s="68"/>
      <c r="D71" s="7"/>
      <c r="E71" s="7"/>
      <c r="F71" s="7"/>
      <c r="G71" s="7"/>
      <c r="H71" s="47"/>
      <c r="I71" s="10" t="s">
        <v>212</v>
      </c>
    </row>
    <row r="72" spans="1:9" ht="85.5" customHeight="1" x14ac:dyDescent="0.3">
      <c r="A72" s="5" t="s">
        <v>96</v>
      </c>
      <c r="B72" s="6" t="s">
        <v>97</v>
      </c>
      <c r="C72" s="11" t="s">
        <v>98</v>
      </c>
      <c r="D72" s="7">
        <v>2.5</v>
      </c>
      <c r="E72" s="53">
        <v>2.7</v>
      </c>
      <c r="F72" s="7">
        <v>2.8</v>
      </c>
      <c r="G72" s="69">
        <v>2.6</v>
      </c>
      <c r="H72" s="70" t="s">
        <v>218</v>
      </c>
      <c r="I72" s="10" t="s">
        <v>212</v>
      </c>
    </row>
    <row r="73" spans="1:9" ht="140.4" x14ac:dyDescent="0.3">
      <c r="A73" s="5" t="s">
        <v>99</v>
      </c>
      <c r="B73" s="6" t="s">
        <v>100</v>
      </c>
      <c r="C73" s="11" t="s">
        <v>101</v>
      </c>
      <c r="D73" s="7">
        <v>11.6</v>
      </c>
      <c r="E73" s="53">
        <v>15.4</v>
      </c>
      <c r="F73" s="7">
        <v>11.9</v>
      </c>
      <c r="G73" s="69">
        <v>12.5</v>
      </c>
      <c r="H73" s="70" t="s">
        <v>162</v>
      </c>
      <c r="I73" s="10" t="s">
        <v>212</v>
      </c>
    </row>
    <row r="74" spans="1:9" ht="69.75" customHeight="1" x14ac:dyDescent="0.3">
      <c r="A74" s="5" t="s">
        <v>102</v>
      </c>
      <c r="B74" s="6" t="s">
        <v>103</v>
      </c>
      <c r="C74" s="11" t="s">
        <v>98</v>
      </c>
      <c r="D74" s="11">
        <v>0.9</v>
      </c>
      <c r="E74" s="53">
        <v>1</v>
      </c>
      <c r="F74" s="7">
        <v>0.8</v>
      </c>
      <c r="G74" s="69">
        <v>0.9</v>
      </c>
      <c r="H74" s="70" t="s">
        <v>163</v>
      </c>
      <c r="I74" s="10" t="s">
        <v>212</v>
      </c>
    </row>
    <row r="75" spans="1:9" ht="100.5" customHeight="1" x14ac:dyDescent="0.3">
      <c r="A75" s="5" t="s">
        <v>104</v>
      </c>
      <c r="B75" s="6" t="s">
        <v>105</v>
      </c>
      <c r="C75" s="11" t="s">
        <v>106</v>
      </c>
      <c r="D75" s="11">
        <v>0.3</v>
      </c>
      <c r="E75" s="53">
        <v>0.3</v>
      </c>
      <c r="F75" s="7">
        <v>0.33</v>
      </c>
      <c r="G75" s="71">
        <f>6797/17273</f>
        <v>0.39350431308979333</v>
      </c>
      <c r="H75" s="70" t="s">
        <v>164</v>
      </c>
      <c r="I75" s="10" t="s">
        <v>212</v>
      </c>
    </row>
    <row r="76" spans="1:9" ht="53.25" customHeight="1" x14ac:dyDescent="0.3">
      <c r="A76" s="5">
        <v>37</v>
      </c>
      <c r="B76" s="6" t="s">
        <v>107</v>
      </c>
      <c r="C76" s="11" t="s">
        <v>108</v>
      </c>
      <c r="D76" s="11">
        <v>204.9</v>
      </c>
      <c r="E76" s="53">
        <v>310</v>
      </c>
      <c r="F76" s="7">
        <v>362</v>
      </c>
      <c r="G76" s="58">
        <f>(163217+62949)/247/2/17273*10000</f>
        <v>265.05292128244895</v>
      </c>
      <c r="H76" s="70" t="s">
        <v>165</v>
      </c>
      <c r="I76" s="10" t="s">
        <v>212</v>
      </c>
    </row>
    <row r="77" spans="1:9" ht="64.5" customHeight="1" x14ac:dyDescent="0.3">
      <c r="A77" s="5">
        <v>38</v>
      </c>
      <c r="B77" s="6" t="s">
        <v>109</v>
      </c>
      <c r="C77" s="11" t="s">
        <v>110</v>
      </c>
      <c r="D77" s="11">
        <v>880.7</v>
      </c>
      <c r="E77" s="53">
        <v>817</v>
      </c>
      <c r="F77" s="7">
        <v>850</v>
      </c>
      <c r="G77" s="69">
        <v>846.2</v>
      </c>
      <c r="H77" s="70" t="s">
        <v>219</v>
      </c>
      <c r="I77" s="10" t="s">
        <v>212</v>
      </c>
    </row>
    <row r="78" spans="1:9" ht="99" customHeight="1" x14ac:dyDescent="0.3">
      <c r="A78" s="5">
        <v>39</v>
      </c>
      <c r="B78" s="6" t="s">
        <v>111</v>
      </c>
      <c r="C78" s="11" t="s">
        <v>35</v>
      </c>
      <c r="D78" s="6">
        <v>3665.2930000000001</v>
      </c>
      <c r="E78" s="53">
        <v>3562</v>
      </c>
      <c r="F78" s="7">
        <v>5591.5</v>
      </c>
      <c r="G78" s="72">
        <f>172332024/42629</f>
        <v>4042.6006709047833</v>
      </c>
      <c r="H78" s="11" t="s">
        <v>220</v>
      </c>
      <c r="I78" s="10" t="s">
        <v>212</v>
      </c>
    </row>
    <row r="79" spans="1:9" ht="78" x14ac:dyDescent="0.3">
      <c r="A79" s="5">
        <v>40</v>
      </c>
      <c r="B79" s="6" t="s">
        <v>112</v>
      </c>
      <c r="C79" s="11" t="s">
        <v>35</v>
      </c>
      <c r="D79" s="6">
        <v>2926.6080000000002</v>
      </c>
      <c r="E79" s="53">
        <v>2954</v>
      </c>
      <c r="F79" s="7">
        <v>3100</v>
      </c>
      <c r="G79" s="72">
        <f>172332024/131/365</f>
        <v>3604.141461884346</v>
      </c>
      <c r="H79" s="11" t="s">
        <v>221</v>
      </c>
      <c r="I79" s="10" t="s">
        <v>212</v>
      </c>
    </row>
    <row r="80" spans="1:9" ht="124.8" x14ac:dyDescent="0.3">
      <c r="A80" s="5">
        <v>41</v>
      </c>
      <c r="B80" s="6" t="s">
        <v>113</v>
      </c>
      <c r="C80" s="11" t="s">
        <v>52</v>
      </c>
      <c r="D80" s="11">
        <v>77.2</v>
      </c>
      <c r="E80" s="53">
        <v>81.5</v>
      </c>
      <c r="F80" s="7">
        <v>81</v>
      </c>
      <c r="G80" s="72">
        <f>131/17273*10000</f>
        <v>75.840907775140394</v>
      </c>
      <c r="H80" s="70" t="s">
        <v>222</v>
      </c>
      <c r="I80" s="10" t="s">
        <v>212</v>
      </c>
    </row>
    <row r="81" spans="1:9" ht="62.4" x14ac:dyDescent="0.3">
      <c r="A81" s="5">
        <v>42</v>
      </c>
      <c r="B81" s="6" t="s">
        <v>114</v>
      </c>
      <c r="C81" s="11" t="s">
        <v>115</v>
      </c>
      <c r="D81" s="11">
        <v>12.6</v>
      </c>
      <c r="E81" s="53">
        <v>11.7</v>
      </c>
      <c r="F81" s="7">
        <v>11.9</v>
      </c>
      <c r="G81" s="69">
        <v>10.6</v>
      </c>
      <c r="H81" s="70" t="s">
        <v>223</v>
      </c>
      <c r="I81" s="10" t="s">
        <v>212</v>
      </c>
    </row>
    <row r="82" spans="1:9" ht="62.4" x14ac:dyDescent="0.3">
      <c r="A82" s="5">
        <v>43</v>
      </c>
      <c r="B82" s="6" t="s">
        <v>116</v>
      </c>
      <c r="C82" s="11" t="s">
        <v>115</v>
      </c>
      <c r="D82" s="11">
        <v>311.3</v>
      </c>
      <c r="E82" s="53">
        <v>326</v>
      </c>
      <c r="F82" s="7">
        <v>330</v>
      </c>
      <c r="G82" s="69">
        <v>323</v>
      </c>
      <c r="H82" s="70" t="s">
        <v>224</v>
      </c>
      <c r="I82" s="10" t="s">
        <v>212</v>
      </c>
    </row>
    <row r="83" spans="1:9" ht="25.5" customHeight="1" x14ac:dyDescent="0.3">
      <c r="A83" s="5">
        <v>44</v>
      </c>
      <c r="B83" s="6" t="s">
        <v>117</v>
      </c>
      <c r="C83" s="7" t="s">
        <v>51</v>
      </c>
      <c r="D83" s="7" t="s">
        <v>51</v>
      </c>
      <c r="E83" s="91" t="s">
        <v>51</v>
      </c>
      <c r="F83" s="91" t="s">
        <v>51</v>
      </c>
      <c r="G83" s="7"/>
      <c r="H83" s="24"/>
      <c r="I83" s="10" t="s">
        <v>212</v>
      </c>
    </row>
    <row r="84" spans="1:9" ht="62.4" x14ac:dyDescent="0.3">
      <c r="A84" s="5" t="s">
        <v>118</v>
      </c>
      <c r="B84" s="6" t="s">
        <v>119</v>
      </c>
      <c r="C84" s="7" t="s">
        <v>21</v>
      </c>
      <c r="D84" s="11">
        <v>100</v>
      </c>
      <c r="E84" s="53">
        <v>100</v>
      </c>
      <c r="F84" s="7">
        <v>100</v>
      </c>
      <c r="G84" s="69">
        <v>100</v>
      </c>
      <c r="H84" s="70" t="s">
        <v>225</v>
      </c>
      <c r="I84" s="10" t="s">
        <v>212</v>
      </c>
    </row>
    <row r="85" spans="1:9" ht="46.8" x14ac:dyDescent="0.3">
      <c r="A85" s="5" t="s">
        <v>120</v>
      </c>
      <c r="B85" s="6" t="s">
        <v>121</v>
      </c>
      <c r="C85" s="7" t="s">
        <v>21</v>
      </c>
      <c r="D85" s="11">
        <v>0</v>
      </c>
      <c r="E85" s="53"/>
      <c r="F85" s="7">
        <v>100</v>
      </c>
      <c r="G85" s="69"/>
      <c r="H85" s="70" t="s">
        <v>166</v>
      </c>
      <c r="I85" s="10" t="s">
        <v>212</v>
      </c>
    </row>
    <row r="86" spans="1:9" ht="46.8" x14ac:dyDescent="0.3">
      <c r="A86" s="5" t="s">
        <v>122</v>
      </c>
      <c r="B86" s="6" t="s">
        <v>123</v>
      </c>
      <c r="C86" s="7" t="s">
        <v>21</v>
      </c>
      <c r="D86" s="11">
        <v>100</v>
      </c>
      <c r="E86" s="53">
        <v>100</v>
      </c>
      <c r="F86" s="7">
        <v>100</v>
      </c>
      <c r="G86" s="69">
        <v>100</v>
      </c>
      <c r="H86" s="70" t="s">
        <v>226</v>
      </c>
      <c r="I86" s="10" t="s">
        <v>212</v>
      </c>
    </row>
    <row r="87" spans="1:9" ht="46.8" x14ac:dyDescent="0.3">
      <c r="A87" s="42" t="s">
        <v>124</v>
      </c>
      <c r="B87" s="73" t="s">
        <v>125</v>
      </c>
      <c r="C87" s="7" t="s">
        <v>21</v>
      </c>
      <c r="D87" s="74">
        <v>0</v>
      </c>
      <c r="E87" s="53">
        <v>0</v>
      </c>
      <c r="F87" s="53">
        <v>100</v>
      </c>
      <c r="G87" s="69">
        <v>100</v>
      </c>
      <c r="H87" s="70" t="s">
        <v>227</v>
      </c>
      <c r="I87" s="10" t="s">
        <v>212</v>
      </c>
    </row>
    <row r="88" spans="1:9" ht="54" customHeight="1" x14ac:dyDescent="0.3">
      <c r="A88" s="5">
        <v>45</v>
      </c>
      <c r="B88" s="6" t="s">
        <v>126</v>
      </c>
      <c r="C88" s="7" t="s">
        <v>21</v>
      </c>
      <c r="D88" s="11">
        <v>100</v>
      </c>
      <c r="E88" s="53">
        <v>100</v>
      </c>
      <c r="F88" s="7">
        <v>100</v>
      </c>
      <c r="G88" s="69">
        <v>100</v>
      </c>
      <c r="H88" s="70" t="s">
        <v>228</v>
      </c>
      <c r="I88" s="10" t="s">
        <v>212</v>
      </c>
    </row>
    <row r="89" spans="1:9" ht="37.5" customHeight="1" x14ac:dyDescent="0.3">
      <c r="A89" s="5">
        <v>46</v>
      </c>
      <c r="B89" s="6" t="s">
        <v>127</v>
      </c>
      <c r="C89" s="7" t="s">
        <v>21</v>
      </c>
      <c r="D89" s="11">
        <v>100</v>
      </c>
      <c r="E89" s="53">
        <v>100</v>
      </c>
      <c r="F89" s="7">
        <v>100</v>
      </c>
      <c r="G89" s="69">
        <v>100</v>
      </c>
      <c r="H89" s="70" t="s">
        <v>229</v>
      </c>
      <c r="I89" s="10" t="s">
        <v>212</v>
      </c>
    </row>
    <row r="90" spans="1:9" ht="75.75" customHeight="1" x14ac:dyDescent="0.3">
      <c r="A90" s="5">
        <v>47</v>
      </c>
      <c r="B90" s="6" t="s">
        <v>128</v>
      </c>
      <c r="C90" s="11" t="s">
        <v>49</v>
      </c>
      <c r="D90" s="11">
        <v>46</v>
      </c>
      <c r="E90" s="53">
        <v>37</v>
      </c>
      <c r="F90" s="7">
        <v>40</v>
      </c>
      <c r="G90" s="69">
        <v>49</v>
      </c>
      <c r="H90" s="70" t="s">
        <v>240</v>
      </c>
      <c r="I90" s="10" t="s">
        <v>212</v>
      </c>
    </row>
    <row r="91" spans="1:9" ht="87" customHeight="1" x14ac:dyDescent="0.3">
      <c r="A91" s="5">
        <v>48</v>
      </c>
      <c r="B91" s="6" t="s">
        <v>129</v>
      </c>
      <c r="C91" s="11" t="s">
        <v>49</v>
      </c>
      <c r="D91" s="7">
        <v>1</v>
      </c>
      <c r="E91" s="53">
        <v>1</v>
      </c>
      <c r="F91" s="7">
        <v>2</v>
      </c>
      <c r="G91" s="69">
        <v>3</v>
      </c>
      <c r="H91" s="70" t="s">
        <v>230</v>
      </c>
      <c r="I91" s="10" t="s">
        <v>212</v>
      </c>
    </row>
    <row r="92" spans="1:9" ht="86.25" customHeight="1" x14ac:dyDescent="0.3">
      <c r="A92" s="5">
        <v>49</v>
      </c>
      <c r="B92" s="6" t="s">
        <v>130</v>
      </c>
      <c r="C92" s="11" t="s">
        <v>14</v>
      </c>
      <c r="D92" s="8">
        <v>284.88369999999998</v>
      </c>
      <c r="E92" s="53">
        <v>298.3</v>
      </c>
      <c r="F92" s="7">
        <v>300</v>
      </c>
      <c r="G92" s="72">
        <f>501/17273*10000</f>
        <v>290.04805187286519</v>
      </c>
      <c r="H92" s="70" t="s">
        <v>167</v>
      </c>
      <c r="I92" s="10" t="s">
        <v>212</v>
      </c>
    </row>
    <row r="93" spans="1:9" ht="81.75" customHeight="1" x14ac:dyDescent="0.3">
      <c r="A93" s="5">
        <v>50</v>
      </c>
      <c r="B93" s="6" t="s">
        <v>131</v>
      </c>
      <c r="C93" s="11" t="s">
        <v>14</v>
      </c>
      <c r="D93" s="75">
        <v>121.5116</v>
      </c>
      <c r="E93" s="53">
        <v>123.7</v>
      </c>
      <c r="F93" s="7">
        <v>127</v>
      </c>
      <c r="G93" s="72">
        <f>207/17273*10000</f>
        <v>119.84021304926763</v>
      </c>
      <c r="H93" s="70" t="s">
        <v>231</v>
      </c>
      <c r="I93" s="10" t="s">
        <v>212</v>
      </c>
    </row>
    <row r="94" spans="1:9" ht="54.75" customHeight="1" x14ac:dyDescent="0.3">
      <c r="A94" s="5">
        <v>51</v>
      </c>
      <c r="B94" s="6" t="s">
        <v>132</v>
      </c>
      <c r="C94" s="11" t="s">
        <v>14</v>
      </c>
      <c r="D94" s="7">
        <v>20.7</v>
      </c>
      <c r="E94" s="53">
        <v>22.8</v>
      </c>
      <c r="F94" s="7">
        <v>22</v>
      </c>
      <c r="G94" s="69">
        <v>24</v>
      </c>
      <c r="H94" s="70" t="s">
        <v>232</v>
      </c>
      <c r="I94" s="10" t="s">
        <v>212</v>
      </c>
    </row>
    <row r="95" spans="1:9" ht="109.5" customHeight="1" x14ac:dyDescent="0.3">
      <c r="A95" s="5">
        <v>52</v>
      </c>
      <c r="B95" s="6" t="s">
        <v>133</v>
      </c>
      <c r="C95" s="7" t="s">
        <v>21</v>
      </c>
      <c r="D95" s="7">
        <v>65</v>
      </c>
      <c r="E95" s="53">
        <v>70</v>
      </c>
      <c r="F95" s="7">
        <v>65</v>
      </c>
      <c r="G95" s="69" t="s">
        <v>184</v>
      </c>
      <c r="H95" s="70" t="s">
        <v>233</v>
      </c>
      <c r="I95" s="10" t="s">
        <v>212</v>
      </c>
    </row>
    <row r="96" spans="1:9" ht="31.5" customHeight="1" x14ac:dyDescent="0.3">
      <c r="A96" s="4"/>
      <c r="B96" s="101" t="s">
        <v>134</v>
      </c>
      <c r="C96" s="101"/>
      <c r="D96" s="101"/>
      <c r="E96" s="101"/>
      <c r="F96" s="101"/>
      <c r="G96" s="101"/>
      <c r="H96" s="101"/>
      <c r="I96" s="31"/>
    </row>
    <row r="97" spans="1:10" ht="219" customHeight="1" x14ac:dyDescent="0.3">
      <c r="A97" s="5">
        <v>53</v>
      </c>
      <c r="B97" s="6" t="s">
        <v>135</v>
      </c>
      <c r="C97" s="7" t="s">
        <v>21</v>
      </c>
      <c r="D97" s="7">
        <v>18.899999999999999</v>
      </c>
      <c r="E97" s="76">
        <v>21</v>
      </c>
      <c r="F97" s="77" t="s">
        <v>136</v>
      </c>
      <c r="G97" s="77" t="s">
        <v>189</v>
      </c>
      <c r="H97" s="98" t="s">
        <v>203</v>
      </c>
      <c r="I97" s="10" t="s">
        <v>137</v>
      </c>
    </row>
    <row r="98" spans="1:10" ht="15.6" x14ac:dyDescent="0.3">
      <c r="A98" s="4"/>
      <c r="B98" s="101" t="s">
        <v>138</v>
      </c>
      <c r="C98" s="101"/>
      <c r="D98" s="101"/>
      <c r="E98" s="101"/>
      <c r="F98" s="101"/>
      <c r="G98" s="101"/>
      <c r="H98" s="101"/>
      <c r="I98" s="31"/>
    </row>
    <row r="99" spans="1:10" ht="250.5" customHeight="1" x14ac:dyDescent="0.3">
      <c r="A99" s="5">
        <v>54</v>
      </c>
      <c r="B99" s="6" t="s">
        <v>139</v>
      </c>
      <c r="C99" s="11" t="s">
        <v>140</v>
      </c>
      <c r="D99" s="7">
        <v>260</v>
      </c>
      <c r="E99" s="11">
        <v>217</v>
      </c>
      <c r="F99" s="7">
        <v>106</v>
      </c>
      <c r="G99" s="7">
        <v>233</v>
      </c>
      <c r="H99" s="70" t="s">
        <v>235</v>
      </c>
      <c r="I99" s="9" t="s">
        <v>27</v>
      </c>
    </row>
    <row r="100" spans="1:10" ht="245.25" customHeight="1" x14ac:dyDescent="0.3">
      <c r="A100" s="5">
        <v>55</v>
      </c>
      <c r="B100" s="6" t="s">
        <v>141</v>
      </c>
      <c r="C100" s="11" t="s">
        <v>140</v>
      </c>
      <c r="D100" s="7">
        <v>8100</v>
      </c>
      <c r="E100" s="11">
        <v>8200</v>
      </c>
      <c r="F100" s="7">
        <v>8250</v>
      </c>
      <c r="G100" s="7">
        <v>7547</v>
      </c>
      <c r="H100" s="70" t="s">
        <v>236</v>
      </c>
      <c r="I100" s="9" t="s">
        <v>27</v>
      </c>
    </row>
    <row r="101" spans="1:10" ht="78" x14ac:dyDescent="0.3">
      <c r="A101" s="5">
        <v>56</v>
      </c>
      <c r="B101" s="6" t="s">
        <v>175</v>
      </c>
      <c r="C101" s="11" t="s">
        <v>49</v>
      </c>
      <c r="D101" s="7"/>
      <c r="E101" s="11">
        <v>179</v>
      </c>
      <c r="F101" s="7">
        <v>175</v>
      </c>
      <c r="G101" s="11" t="s">
        <v>190</v>
      </c>
      <c r="H101" s="24" t="s">
        <v>159</v>
      </c>
      <c r="I101" s="9" t="s">
        <v>27</v>
      </c>
    </row>
    <row r="102" spans="1:10" ht="31.2" x14ac:dyDescent="0.3">
      <c r="A102" s="5">
        <v>57</v>
      </c>
      <c r="B102" s="6" t="s">
        <v>176</v>
      </c>
      <c r="C102" s="11" t="s">
        <v>140</v>
      </c>
      <c r="D102" s="7">
        <v>183</v>
      </c>
      <c r="E102" s="7">
        <v>0</v>
      </c>
      <c r="F102" s="7">
        <v>0</v>
      </c>
      <c r="G102" s="11">
        <v>0</v>
      </c>
      <c r="H102" s="24"/>
      <c r="I102" s="9" t="s">
        <v>27</v>
      </c>
    </row>
    <row r="103" spans="1:10" ht="15.6" x14ac:dyDescent="0.3">
      <c r="A103" s="4"/>
      <c r="B103" s="101" t="s">
        <v>201</v>
      </c>
      <c r="C103" s="101"/>
      <c r="D103" s="101"/>
      <c r="E103" s="101"/>
      <c r="F103" s="101"/>
      <c r="G103" s="101"/>
      <c r="H103" s="101"/>
      <c r="I103" s="31"/>
    </row>
    <row r="104" spans="1:10" ht="396.75" customHeight="1" x14ac:dyDescent="0.3">
      <c r="A104" s="5">
        <v>58</v>
      </c>
      <c r="B104" s="6" t="s">
        <v>142</v>
      </c>
      <c r="C104" s="7" t="s">
        <v>21</v>
      </c>
      <c r="D104" s="7">
        <v>100</v>
      </c>
      <c r="E104" s="78">
        <f>E107+E106+E105</f>
        <v>78.599999999999994</v>
      </c>
      <c r="F104" s="78">
        <f>F107+F106+F105</f>
        <v>81</v>
      </c>
      <c r="G104" s="7">
        <v>81</v>
      </c>
      <c r="H104" s="97" t="s">
        <v>241</v>
      </c>
      <c r="I104" s="10" t="s">
        <v>143</v>
      </c>
    </row>
    <row r="105" spans="1:10" ht="239.25" customHeight="1" x14ac:dyDescent="0.3">
      <c r="A105" s="5" t="s">
        <v>177</v>
      </c>
      <c r="B105" s="6" t="s">
        <v>144</v>
      </c>
      <c r="C105" s="7" t="s">
        <v>21</v>
      </c>
      <c r="D105" s="11">
        <v>6.8</v>
      </c>
      <c r="E105" s="78">
        <v>3.6</v>
      </c>
      <c r="F105" s="78">
        <v>6.9</v>
      </c>
      <c r="G105" s="7">
        <v>6.9</v>
      </c>
      <c r="H105" s="47"/>
      <c r="I105" s="10" t="s">
        <v>143</v>
      </c>
    </row>
    <row r="106" spans="1:10" ht="357" customHeight="1" x14ac:dyDescent="0.3">
      <c r="A106" s="5" t="s">
        <v>178</v>
      </c>
      <c r="B106" s="6" t="s">
        <v>145</v>
      </c>
      <c r="C106" s="7" t="s">
        <v>21</v>
      </c>
      <c r="D106" s="11">
        <v>93.2</v>
      </c>
      <c r="E106" s="79">
        <v>75</v>
      </c>
      <c r="F106" s="79">
        <v>74.099999999999994</v>
      </c>
      <c r="G106" s="7">
        <v>74.099999999999994</v>
      </c>
      <c r="H106" s="94" t="s">
        <v>234</v>
      </c>
      <c r="I106" s="10" t="s">
        <v>143</v>
      </c>
    </row>
    <row r="107" spans="1:10" ht="78.75" customHeight="1" x14ac:dyDescent="0.3">
      <c r="A107" s="42" t="s">
        <v>179</v>
      </c>
      <c r="B107" s="59" t="s">
        <v>146</v>
      </c>
      <c r="C107" s="7" t="s">
        <v>21</v>
      </c>
      <c r="D107" s="74">
        <v>0</v>
      </c>
      <c r="E107" s="74">
        <v>0</v>
      </c>
      <c r="F107" s="74">
        <v>0</v>
      </c>
      <c r="G107" s="74">
        <v>0</v>
      </c>
      <c r="H107" s="80"/>
      <c r="I107" s="10" t="s">
        <v>143</v>
      </c>
    </row>
    <row r="108" spans="1:10" ht="71.25" customHeight="1" x14ac:dyDescent="0.3">
      <c r="A108" s="5">
        <v>59</v>
      </c>
      <c r="B108" s="6" t="s">
        <v>147</v>
      </c>
      <c r="C108" s="7" t="s">
        <v>21</v>
      </c>
      <c r="D108" s="11">
        <v>100.3</v>
      </c>
      <c r="E108" s="11">
        <v>96.2</v>
      </c>
      <c r="F108" s="7">
        <v>96.2</v>
      </c>
      <c r="G108" s="7">
        <v>99.21</v>
      </c>
      <c r="H108" s="24" t="s">
        <v>199</v>
      </c>
      <c r="I108" s="10" t="s">
        <v>143</v>
      </c>
    </row>
    <row r="109" spans="1:10" ht="39.75" customHeight="1" x14ac:dyDescent="0.3">
      <c r="A109" s="5">
        <v>60</v>
      </c>
      <c r="B109" s="6" t="s">
        <v>148</v>
      </c>
      <c r="C109" s="7" t="s">
        <v>21</v>
      </c>
      <c r="D109" s="11">
        <v>100</v>
      </c>
      <c r="E109" s="7">
        <v>100</v>
      </c>
      <c r="F109" s="7">
        <v>100</v>
      </c>
      <c r="G109" s="7">
        <v>100</v>
      </c>
      <c r="H109" s="47"/>
      <c r="I109" s="10" t="s">
        <v>143</v>
      </c>
    </row>
    <row r="110" spans="1:10" ht="78" x14ac:dyDescent="0.3">
      <c r="A110" s="5">
        <v>61</v>
      </c>
      <c r="B110" s="6" t="s">
        <v>191</v>
      </c>
      <c r="C110" s="11" t="s">
        <v>149</v>
      </c>
      <c r="D110" s="11">
        <v>305.3</v>
      </c>
      <c r="E110" s="7">
        <v>310.5</v>
      </c>
      <c r="F110" s="7">
        <v>311</v>
      </c>
      <c r="G110" s="7">
        <v>293.2</v>
      </c>
      <c r="H110" s="24" t="s">
        <v>214</v>
      </c>
      <c r="I110" s="10" t="s">
        <v>143</v>
      </c>
      <c r="J110" s="81" t="s">
        <v>192</v>
      </c>
    </row>
    <row r="111" spans="1:10" ht="46.8" x14ac:dyDescent="0.3">
      <c r="A111" s="5" t="s">
        <v>180</v>
      </c>
      <c r="B111" s="6" t="s">
        <v>193</v>
      </c>
      <c r="C111" s="11" t="s">
        <v>149</v>
      </c>
      <c r="D111" s="11">
        <v>1.2</v>
      </c>
      <c r="E111" s="7">
        <v>6.8</v>
      </c>
      <c r="F111" s="8">
        <v>0.5</v>
      </c>
      <c r="G111" s="7">
        <v>5.9</v>
      </c>
      <c r="H111" s="24" t="s">
        <v>206</v>
      </c>
      <c r="I111" s="10" t="s">
        <v>143</v>
      </c>
      <c r="J111" s="81" t="s">
        <v>192</v>
      </c>
    </row>
    <row r="112" spans="1:10" ht="78" x14ac:dyDescent="0.3">
      <c r="A112" s="5" t="s">
        <v>181</v>
      </c>
      <c r="B112" s="6" t="s">
        <v>194</v>
      </c>
      <c r="C112" s="11" t="s">
        <v>149</v>
      </c>
      <c r="D112" s="11">
        <v>1.6</v>
      </c>
      <c r="E112" s="7">
        <v>1.6</v>
      </c>
      <c r="F112" s="58">
        <v>0</v>
      </c>
      <c r="G112" s="7">
        <v>6.6</v>
      </c>
      <c r="H112" s="80" t="s">
        <v>207</v>
      </c>
      <c r="I112" s="10" t="s">
        <v>143</v>
      </c>
      <c r="J112" s="81" t="s">
        <v>192</v>
      </c>
    </row>
    <row r="113" spans="1:10" ht="37.5" customHeight="1" x14ac:dyDescent="0.3">
      <c r="A113" s="5">
        <v>62</v>
      </c>
      <c r="B113" s="6" t="s">
        <v>150</v>
      </c>
      <c r="C113" s="11" t="s">
        <v>52</v>
      </c>
      <c r="D113" s="7">
        <v>460</v>
      </c>
      <c r="E113" s="7">
        <v>469</v>
      </c>
      <c r="F113" s="11">
        <v>436</v>
      </c>
      <c r="G113" s="11">
        <v>436</v>
      </c>
      <c r="H113" s="24"/>
      <c r="I113" s="9" t="s">
        <v>22</v>
      </c>
    </row>
    <row r="114" spans="1:10" ht="46.8" x14ac:dyDescent="0.3">
      <c r="A114" s="5">
        <v>63</v>
      </c>
      <c r="B114" s="6" t="s">
        <v>151</v>
      </c>
      <c r="C114" s="11" t="s">
        <v>152</v>
      </c>
      <c r="D114" s="8">
        <v>17.8</v>
      </c>
      <c r="E114" s="8">
        <v>18</v>
      </c>
      <c r="F114" s="8">
        <v>18.3</v>
      </c>
      <c r="G114" s="8">
        <v>16.8</v>
      </c>
      <c r="H114" s="82" t="s">
        <v>242</v>
      </c>
      <c r="I114" s="9" t="s">
        <v>27</v>
      </c>
    </row>
    <row r="115" spans="1:10" ht="105.75" customHeight="1" x14ac:dyDescent="0.3">
      <c r="A115" s="5" t="s">
        <v>182</v>
      </c>
      <c r="B115" s="6" t="s">
        <v>153</v>
      </c>
      <c r="C115" s="11" t="s">
        <v>152</v>
      </c>
      <c r="D115" s="53">
        <v>0.1</v>
      </c>
      <c r="E115" s="8">
        <v>0.4</v>
      </c>
      <c r="F115" s="8">
        <v>0.03</v>
      </c>
      <c r="G115" s="83">
        <f>G111/G11</f>
        <v>0.33966609096142775</v>
      </c>
      <c r="H115" s="82" t="s">
        <v>243</v>
      </c>
      <c r="I115" s="9" t="s">
        <v>27</v>
      </c>
    </row>
    <row r="116" spans="1:10" ht="60.75" customHeight="1" x14ac:dyDescent="0.3">
      <c r="A116" s="5">
        <v>64</v>
      </c>
      <c r="B116" s="6" t="s">
        <v>196</v>
      </c>
      <c r="C116" s="11" t="s">
        <v>21</v>
      </c>
      <c r="D116" s="11">
        <v>100</v>
      </c>
      <c r="E116" s="84">
        <v>100</v>
      </c>
      <c r="F116" s="84">
        <v>100</v>
      </c>
      <c r="G116" s="11">
        <v>100</v>
      </c>
      <c r="H116" s="24"/>
      <c r="I116" s="24" t="s">
        <v>22</v>
      </c>
      <c r="J116" s="28" t="s">
        <v>198</v>
      </c>
    </row>
    <row r="117" spans="1:10" ht="15.6" x14ac:dyDescent="0.3">
      <c r="A117" s="13"/>
      <c r="B117" s="27"/>
      <c r="C117" s="3"/>
      <c r="D117" s="3"/>
      <c r="E117" s="37"/>
      <c r="F117" s="38"/>
      <c r="G117" s="38"/>
      <c r="H117" s="41"/>
      <c r="I117" s="28"/>
    </row>
    <row r="118" spans="1:10" ht="15.6" hidden="1" x14ac:dyDescent="0.3">
      <c r="A118" s="13"/>
      <c r="B118" s="14" t="s">
        <v>155</v>
      </c>
      <c r="C118" s="23"/>
      <c r="D118" s="15"/>
      <c r="E118" s="39"/>
      <c r="F118" s="39"/>
      <c r="G118" s="39"/>
      <c r="H118" s="15"/>
      <c r="I118" s="28"/>
    </row>
    <row r="119" spans="1:10" ht="15.6" hidden="1" x14ac:dyDescent="0.3">
      <c r="A119" s="13"/>
      <c r="B119" s="25"/>
      <c r="D119" s="3"/>
      <c r="E119" s="37"/>
      <c r="F119" s="38"/>
      <c r="G119" s="38"/>
      <c r="H119" s="41"/>
      <c r="I119" s="28"/>
    </row>
    <row r="120" spans="1:10" ht="15.6" hidden="1" x14ac:dyDescent="0.3">
      <c r="A120" s="22"/>
      <c r="B120" s="14" t="s">
        <v>156</v>
      </c>
      <c r="C120" s="23"/>
      <c r="D120" s="15"/>
      <c r="E120" s="39"/>
      <c r="F120" s="40"/>
      <c r="G120" s="40"/>
      <c r="H120" s="17"/>
      <c r="I120" s="28"/>
    </row>
    <row r="121" spans="1:10" ht="15.6" x14ac:dyDescent="0.3">
      <c r="A121" s="22"/>
      <c r="B121" s="25"/>
      <c r="D121" s="15"/>
      <c r="E121" s="39"/>
      <c r="F121" s="40"/>
      <c r="G121" s="40"/>
      <c r="H121" s="17"/>
      <c r="I121" s="28"/>
    </row>
    <row r="122" spans="1:10" ht="15.6" x14ac:dyDescent="0.3">
      <c r="A122" s="22"/>
      <c r="B122" s="27"/>
      <c r="C122" s="15"/>
      <c r="D122" s="15"/>
      <c r="E122" s="39"/>
      <c r="F122" s="40"/>
      <c r="G122" s="40"/>
      <c r="H122" s="17"/>
      <c r="I122" s="28"/>
    </row>
    <row r="123" spans="1:10" ht="15.6" x14ac:dyDescent="0.3">
      <c r="A123" s="16"/>
      <c r="B123" s="14"/>
      <c r="C123" s="15"/>
      <c r="D123" s="15"/>
      <c r="E123" s="39"/>
      <c r="F123" s="40"/>
      <c r="G123" s="40"/>
      <c r="H123" s="17"/>
      <c r="I123" s="28"/>
    </row>
  </sheetData>
  <mergeCells count="27">
    <mergeCell ref="H2:I2"/>
    <mergeCell ref="B6:H6"/>
    <mergeCell ref="A8:A9"/>
    <mergeCell ref="B8:B9"/>
    <mergeCell ref="C8:C9"/>
    <mergeCell ref="D8:E8"/>
    <mergeCell ref="F8:G8"/>
    <mergeCell ref="H8:H9"/>
    <mergeCell ref="I8:I9"/>
    <mergeCell ref="J44:J52"/>
    <mergeCell ref="B10:H10"/>
    <mergeCell ref="B16:H16"/>
    <mergeCell ref="B17:H17"/>
    <mergeCell ref="B20:H20"/>
    <mergeCell ref="B22:H22"/>
    <mergeCell ref="B24:H24"/>
    <mergeCell ref="B103:H103"/>
    <mergeCell ref="B26:H26"/>
    <mergeCell ref="H27:H33"/>
    <mergeCell ref="B36:H36"/>
    <mergeCell ref="B42:H42"/>
    <mergeCell ref="H43:H50"/>
    <mergeCell ref="B53:H53"/>
    <mergeCell ref="B54:H54"/>
    <mergeCell ref="B70:H70"/>
    <mergeCell ref="B96:H96"/>
    <mergeCell ref="B98:H98"/>
  </mergeCells>
  <printOptions horizontalCentered="1"/>
  <pageMargins left="0.78740157480314965" right="0.39370078740157483" top="1.3779527559055118" bottom="0.78740157480314965" header="0" footer="0"/>
  <pageSetup paperSize="9" scale="69" orientation="landscape" r:id="rId1"/>
  <rowBreaks count="7" manualBreakCount="7">
    <brk id="21" max="16383" man="1"/>
    <brk id="41" max="16383" man="1"/>
    <brk id="56" max="7" man="1"/>
    <brk id="65" max="7" man="1"/>
    <brk id="83" max="7" man="1"/>
    <brk id="97" max="16383" man="1"/>
    <brk id="10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 2013 год </vt:lpstr>
      <vt:lpstr>'Мониторинг 2013 год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2014-10-17T09:28:41Z</dcterms:modified>
</cp:coreProperties>
</file>